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6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'区对下转移支付预算表09-1'!$A:$A,'区对下转移支付预算表09-1'!$1:$1</definedName>
    <definedName name="_xlnm.Print_Titles" localSheetId="16">'区对下转移支付绩效目标表09-2'!$A:$A,'区对下转移支付绩效目标表09-2'!$1:$1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<sst xmlns="http://schemas.openxmlformats.org/spreadsheetml/2006/main" count="744" uniqueCount="352">
  <si>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</si>
  <si>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</si>
  <si>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</si>
  <si>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</si>
  <si>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</si>
  <si>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</si>
  <si>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</si>
  <si>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</si>
  <si>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</si>
  <si>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</si>
  <si>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</si>
  <si>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</si>
  <si>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</si>
  <si>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</si>
  <si>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</si>
  <si>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</si>
  <si>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</si>
  <si>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</si>
  <si>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</si>
  <si>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</si>
  <si>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</si>
  <si>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</si>
  <si>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</si>
  <si>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</si>
  <si>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</si>
  <si>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</si>
  <si>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</si>
  <si>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</si>
  <si>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</si>
  <si>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</si>
  <si>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</si>
  <si>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</si>
  <si>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</si>
  <si>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</si>
  <si>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</si>
  <si>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</si>
  <si>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</si>
  <si>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</si>
  <si>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</si>
  <si>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</si>
  <si>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</si>
  <si>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463</t>
  </si>
  <si>
    <t>曲靖经济技术开发区商务局</t>
  </si>
  <si>
    <t>463001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</si>
  <si>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</si>
  <si>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</si>
  <si>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</si>
  <si>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</si>
  <si>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</si>
  <si>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</si>
  <si>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</si>
  <si>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</si>
  <si>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</si>
  <si>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</si>
  <si>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</si>
  <si>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</si>
  <si>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</si>
  <si>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</si>
  <si>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</si>
  <si>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</si>
  <si>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</si>
  <si>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</si>
  <si>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</si>
  <si>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</si>
  <si>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</si>
  <si>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20109</t>
  </si>
  <si>
    <t>海关事务</t>
  </si>
  <si>
    <t>2010999</t>
  </si>
  <si>
    <t>其他海关事务支出</t>
  </si>
  <si>
    <t>20113</t>
  </si>
  <si>
    <t>商贸事务</t>
  </si>
  <si>
    <t>2011301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</si>
  <si>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</si>
  <si>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</si>
  <si>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</si>
  <si>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</si>
  <si>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</si>
  <si>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</si>
  <si>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</si>
  <si>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</si>
  <si>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</si>
  <si>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</si>
  <si>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</si>
  <si>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</si>
  <si>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</si>
  <si>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</si>
  <si>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</si>
  <si>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</si>
  <si>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</si>
  <si>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</si>
  <si>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</si>
  <si>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</si>
  <si>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</si>
  <si>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</si>
  <si>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</si>
  <si>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</si>
  <si>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</si>
  <si>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</si>
  <si>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</si>
  <si>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</si>
  <si>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</si>
  <si>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</si>
  <si>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</si>
  <si>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</si>
  <si>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</si>
  <si>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</si>
  <si>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</si>
  <si>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</si>
  <si>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</si>
  <si>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</si>
  <si>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</si>
  <si>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</si>
  <si>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</si>
  <si>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</si>
  <si>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</si>
  <si>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</si>
  <si>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</si>
  <si>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</si>
  <si>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</si>
  <si>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</si>
  <si>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</si>
  <si>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</si>
  <si>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</si>
  <si>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</si>
  <si>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</si>
  <si>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</si>
  <si>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</si>
  <si>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</si>
  <si>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</si>
  <si>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</si>
  <si>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</si>
  <si>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</si>
  <si>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</si>
  <si>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</si>
  <si>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</si>
  <si>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</si>
  <si>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</si>
  <si>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</si>
  <si>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</si>
  <si>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</si>
  <si>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</si>
  <si>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</si>
  <si>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</si>
  <si>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</si>
  <si>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</si>
  <si>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02</t>
  </si>
  <si>
    <t>社会保障缴费</t>
  </si>
  <si>
    <t>08</t>
  </si>
  <si>
    <t>机关事业单位基本养老保险缴费</t>
  </si>
  <si>
    <t>03</t>
  </si>
  <si>
    <t>住房公积金</t>
  </si>
  <si>
    <t>职工基本医疗保险缴费</t>
  </si>
  <si>
    <t>502</t>
  </si>
  <si>
    <t>机关商品和服务支出</t>
  </si>
  <si>
    <t>公务员医疗补助缴费</t>
  </si>
  <si>
    <t>01</t>
  </si>
  <si>
    <t>办公经费</t>
  </si>
  <si>
    <t>其他社会保障缴费</t>
  </si>
  <si>
    <t>06</t>
  </si>
  <si>
    <t>公务接待费</t>
  </si>
  <si>
    <t>503</t>
  </si>
  <si>
    <t>机关资本性支出</t>
  </si>
  <si>
    <t>302</t>
  </si>
  <si>
    <t>商品和服务支出</t>
  </si>
  <si>
    <t>基础设施建设</t>
  </si>
  <si>
    <t>办公费</t>
  </si>
  <si>
    <t>505</t>
  </si>
  <si>
    <t>对事业单位经常性补助</t>
  </si>
  <si>
    <t>310</t>
  </si>
  <si>
    <t>资本性支出</t>
  </si>
  <si>
    <t>507</t>
  </si>
  <si>
    <t>对企业补助</t>
  </si>
  <si>
    <t>05</t>
  </si>
  <si>
    <t>费用补贴</t>
  </si>
  <si>
    <t>312</t>
  </si>
  <si>
    <t>04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</si>
  <si>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</si>
  <si>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</si>
  <si>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</si>
  <si>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</si>
  <si>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</si>
  <si>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</si>
  <si>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</si>
  <si>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</si>
  <si>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</si>
  <si>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</si>
  <si>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</si>
  <si>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</si>
  <si>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</si>
  <si>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</si>
  <si>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</si>
  <si>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</si>
  <si>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</si>
  <si>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</si>
  <si>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</si>
  <si>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</si>
  <si>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</si>
  <si>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</si>
  <si>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</si>
  <si>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</si>
  <si>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</si>
  <si>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</si>
  <si>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</si>
  <si>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</si>
  <si>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</si>
  <si>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530303221100000699870</t>
  </si>
  <si>
    <t>其他公用支出</t>
  </si>
  <si>
    <t>30201</t>
  </si>
  <si>
    <t>530303221100000699869</t>
  </si>
  <si>
    <t>30217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</si>
  <si>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</si>
  <si>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</si>
  <si>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</si>
  <si>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</si>
  <si>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</si>
  <si>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</si>
  <si>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</si>
  <si>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鼓励和扶持商贸服务业发展及外贸降成本经费</t>
  </si>
  <si>
    <t>专项业务类</t>
  </si>
  <si>
    <t>530303251100003884567</t>
  </si>
  <si>
    <t>31204</t>
  </si>
  <si>
    <t>曲靖海关项目经费</t>
  </si>
  <si>
    <t>530303251100003884528</t>
  </si>
  <si>
    <t>31005</t>
  </si>
  <si>
    <t>国家级经开区高质量发展经费</t>
  </si>
  <si>
    <t>530303251100003884542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</si>
  <si>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</si>
  <si>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</si>
  <si>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</si>
  <si>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</si>
  <si>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</si>
  <si>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</si>
  <si>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</si>
  <si>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</si>
  <si>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</si>
  <si>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</si>
  <si>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</si>
  <si>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</si>
  <si>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，紧紧围绕“成为全省副中心城市”的战略定位，立足国家产业政策、地区资源禀赋以及市场需求，科学谋划一批市场前景好、产业关联度大、创新能力强的商贸产业项目。通过加大招商引资力度，提升传统消费，培育新型消费，不断促进区域经济发展，实现社会消费品零售总额同比增长6%。提高企业开展外贸进出口业务的积极性，提高经开区外贸依存度，外贸进出口额年均同比增速10%以上。</t>
  </si>
  <si>
    <t>产出指标</t>
  </si>
  <si>
    <t>数量指标</t>
  </si>
  <si>
    <t>增速</t>
  </si>
  <si>
    <t>&gt;=</t>
  </si>
  <si>
    <t>预期值</t>
  </si>
  <si>
    <t>%</t>
  </si>
  <si>
    <t>定性指标</t>
  </si>
  <si>
    <t>反映增速情况。</t>
  </si>
  <si>
    <t>2025年，紧紧围绕“成为全省副中心城市”的战略定位，立足国家产业政策、地区资源禀赋以及市场需求，科学谋划一批市场前景好、产业关联度大、创新能力强的商贸产业项目。通过加大招商引资力度，提升传统消费，培育新型消费，不断促进区域经济发展，实现社会消费品零售总额同比增长10%。提高企业开展外贸进出口业务的积极性，提高经开区外贸依存度，外贸进出口额年均同比增速20%以上。</t>
  </si>
  <si>
    <t>效益指标</t>
  </si>
  <si>
    <t>经济效益</t>
  </si>
  <si>
    <t>带动人均增收</t>
  </si>
  <si>
    <t>100</t>
  </si>
  <si>
    <t>元</t>
  </si>
  <si>
    <t>定量指标</t>
  </si>
  <si>
    <t>反映带动人均增收的情况。</t>
  </si>
  <si>
    <t>满意度指标</t>
  </si>
  <si>
    <t>服务对象满意度</t>
  </si>
  <si>
    <t>受益对象满意度</t>
  </si>
  <si>
    <t>90</t>
  </si>
  <si>
    <t>反映获补助受益对象的满意程度。</t>
  </si>
  <si>
    <t>海关项目建设是主动服务和融入国家“一带一路”倡议的体现，剩余工程量的完成将促成海关项目各项设施设备的早日完成，尽快交付使用，为曲靖进出口贸易提供报关便利。</t>
  </si>
  <si>
    <t>工程总量</t>
  </si>
  <si>
    <t>反映新建工程量完成情况。</t>
  </si>
  <si>
    <t>海关项目建设是主动服务和融入国家“一带一路”战略的体现，剩余工程量的完成将促成海关项目各项设施设备的早日完成，尽快交付使用，为曲靖进出口贸易提供报关便利。</t>
  </si>
  <si>
    <t>社会效益</t>
  </si>
  <si>
    <t>综合使用率</t>
  </si>
  <si>
    <t>70</t>
  </si>
  <si>
    <t>反映设施建成后的利用、使用的情况。
综合使用率=（投入使用的基础建设工程建设内容/完成建设内容）*100%</t>
  </si>
  <si>
    <t>受益企业满意度</t>
  </si>
  <si>
    <t xml:space="preserve">反映受益企业的满意度。
</t>
  </si>
  <si>
    <t>加强沟通对接，采取有力措施补齐外资外贸、科技创新等短板弱项。</t>
  </si>
  <si>
    <t>排名提升</t>
  </si>
  <si>
    <t>1.00</t>
  </si>
  <si>
    <t>名</t>
  </si>
  <si>
    <t xml:space="preserve">	国家级经开区考核评价办法</t>
  </si>
  <si>
    <t>抓国家级开发区考核争先进位工作，加强沟通对接，采取有力措施补齐外资外贸、科技创新等短板弱项。</t>
  </si>
  <si>
    <t>区域外资外贸提升率</t>
  </si>
  <si>
    <t>国家级经开区考核评价办法</t>
  </si>
  <si>
    <t>预算05-3表</t>
  </si>
  <si>
    <t>项目支出绩效目标表（另文下达）</t>
  </si>
  <si>
    <t>说明：曲靖经济技术开发区商务局2025年无另文下达的项目支出，故本表为空表。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</si>
  <si>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</si>
  <si>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</si>
  <si>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</si>
  <si>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</si>
  <si>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</si>
  <si>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说明：曲靖经济技术开发区商务局2025年无政府性基金预算安排支出，故本表为空表。</t>
  </si>
  <si>
    <t>国有资本经营预算支出预算表</t>
  </si>
  <si>
    <t>本年国有资本经营预算支出</t>
  </si>
  <si>
    <t>说明：曲靖经济技术开发区商务局2025年无国有资本经营预算安排支出，故本表为空表。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</si>
  <si>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</si>
  <si>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</si>
  <si>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</si>
  <si>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</si>
  <si>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</si>
  <si>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</si>
  <si>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</si>
  <si>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</si>
  <si>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</si>
  <si>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</si>
  <si>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</si>
  <si>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说明：曲靖经济技术开发区商务局2025年无部门政府采购预算，故本表为空表。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</si>
  <si>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</si>
  <si>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</si>
  <si>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</si>
  <si>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</si>
  <si>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</si>
  <si>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</si>
  <si>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</si>
  <si>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</si>
  <si>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</si>
  <si>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</si>
  <si>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说明：曲靖经济技术开发区商务局2025年无政府购买服务预算，故本表为空表。</t>
  </si>
  <si>
    <t>预算09-1表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</si>
  <si>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</si>
  <si>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</si>
  <si>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</si>
  <si>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</si>
  <si>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</si>
  <si>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</si>
  <si>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</si>
  <si>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</si>
  <si>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</si>
  <si>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</si>
  <si>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</si>
  <si>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</si>
  <si>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</si>
  <si>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</si>
  <si>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说明：曲靖经济技术开发区商务局2025年无区对下转移支付预算，故本表为空表。</t>
  </si>
  <si>
    <t>预算09-2表</t>
  </si>
  <si>
    <t>区对下转移支付绩效目标表</t>
  </si>
  <si>
    <t>说明：曲靖经济技术开发区商务局2025年无区对下转移支付绩效目标，故本表为空表。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</si>
  <si>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</si>
  <si>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</si>
  <si>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</si>
  <si>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</si>
  <si>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</si>
  <si>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</si>
  <si>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</si>
  <si>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</si>
  <si>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</si>
  <si>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说明：曲靖经济技术开发区商务局2025年无新增资产配置，故本表为空表。</t>
  </si>
  <si>
    <t>预算11表</t>
  </si>
  <si>
    <t>上级补助项目支出预算表</t>
  </si>
  <si>
    <t>上级补助</t>
  </si>
  <si>
    <t>说明：曲靖经济技术开发区商务局2025年无上级补助项目支出预算，故本表为空表。</t>
  </si>
  <si>
    <t>预算12表</t>
  </si>
  <si>
    <t>部门项目中期规划预算表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</si>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</sst>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26" fillId="0" borderId="0">
      <alignment horizontal="center" vertical="center"/>
    </xf>
    <xf numFmtId="0" fontId="4" fillId="0" borderId="8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176" fontId="47" fillId="0" borderId="1">
      <alignment horizontal="right" vertical="center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4">
      <alignment horizontal="center" vertical="center"/>
    </xf>
    <xf numFmtId="4" fontId="48" fillId="0" borderId="11">
      <alignment horizontal="right" vertical="center"/>
    </xf>
    <xf numFmtId="0" fontId="3" fillId="0" borderId="1">
      <alignment horizontal="right" vertical="center"/>
    </xf>
    <xf numFmtId="177" fontId="47" fillId="0" borderId="1">
      <alignment horizontal="righ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9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49" fillId="0" borderId="0">
      <alignment vertical="top"/>
      <protection locked="0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9" fillId="0" borderId="0">
      <protection locked="0"/>
    </xf>
    <xf numFmtId="10" fontId="47" fillId="0" borderId="1">
      <alignment horizontal="right" vertical="center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47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9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47" fillId="0" borderId="1">
      <alignment horizontal="left" vertical="center" wrapText="1"/>
    </xf>
    <xf numFmtId="179" fontId="47" fillId="0" borderId="1">
      <alignment horizontal="right" vertical="center"/>
    </xf>
    <xf numFmtId="49" fontId="1" fillId="0" borderId="0"/>
    <xf numFmtId="180" fontId="47" fillId="0" borderId="1">
      <alignment horizontal="right" vertical="center"/>
    </xf>
    <xf numFmtId="181" fontId="47" fillId="0" borderId="1">
      <alignment horizontal="right" vertical="center"/>
    </xf>
    <xf numFmtId="0" fontId="4" fillId="0" borderId="5">
      <alignment horizontal="center" vertical="center"/>
    </xf>
    <xf numFmtId="0" fontId="50" fillId="0" borderId="7">
      <alignment horizontal="center" vertical="center"/>
    </xf>
    <xf numFmtId="0" fontId="7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48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8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6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48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49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48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48" fillId="0" borderId="1">
      <alignment horizontal="right" vertical="center"/>
      <protection locked="0"/>
    </xf>
    <xf numFmtId="0" fontId="3" fillId="0" borderId="11">
      <alignment horizontal="center" vertical="center"/>
    </xf>
    <xf numFmtId="0" fontId="49" fillId="0" borderId="0">
      <alignment vertical="top"/>
      <protection locked="0"/>
    </xf>
    <xf numFmtId="0" fontId="1" fillId="0" borderId="12">
      <alignment horizontal="center" vertical="center" wrapText="1"/>
    </xf>
    <xf numFmtId="0" fontId="21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50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 wrapText="1"/>
      <protection locked="0"/>
    </xf>
    <xf numFmtId="0" fontId="48" fillId="0" borderId="1">
      <alignment horizontal="center" vertical="center"/>
    </xf>
    <xf numFmtId="0" fontId="3" fillId="0" borderId="4">
      <alignment horizontal="left" vertical="center" wrapText="1"/>
    </xf>
    <xf numFmtId="0" fontId="49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8" fillId="0" borderId="1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25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9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48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8" fillId="0" borderId="1">
      <alignment horizontal="right" vertical="center"/>
    </xf>
    <xf numFmtId="0" fontId="49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9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9" fillId="0" borderId="0">
      <alignment wrapText="1"/>
    </xf>
    <xf numFmtId="0" fontId="3" fillId="0" borderId="0">
      <alignment horizontal="right" wrapText="1"/>
    </xf>
    <xf numFmtId="0" fontId="1" fillId="0" borderId="0"/>
    <xf numFmtId="0" fontId="49" fillId="0" borderId="0">
      <alignment vertical="top"/>
      <protection locked="0"/>
    </xf>
    <xf numFmtId="0" fontId="4" fillId="0" borderId="6">
      <alignment horizontal="center" vertical="center"/>
    </xf>
    <xf numFmtId="0" fontId="19" fillId="0" borderId="0">
      <alignment horizontal="center"/>
    </xf>
    <xf numFmtId="0" fontId="19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49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9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9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9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21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9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9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9" fillId="0" borderId="0">
      <alignment vertical="top"/>
      <protection locked="0"/>
    </xf>
    <xf numFmtId="0" fontId="47" fillId="0" borderId="0">
      <alignment vertical="top"/>
      <protection locked="0"/>
    </xf>
  </cellStyleXfs>
  <cellXfs count="26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4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5" applyFont="1" applyBorder="1">
      <alignment horizontal="right" vertical="center"/>
    </xf>
    <xf numFmtId="0" fontId="7" fillId="0" borderId="0" xfId="576" applyFont="1" applyBorder="1">
      <alignment vertical="top"/>
    </xf>
    <xf numFmtId="0" fontId="8" fillId="0" borderId="0" xfId="560" applyFont="1" applyBorder="1">
      <alignment horizontal="center" vertical="center" wrapText="1"/>
    </xf>
    <xf numFmtId="0" fontId="8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7" applyFont="1" applyBorder="1">
      <alignment horizontal="right" wrapText="1"/>
    </xf>
    <xf numFmtId="0" fontId="4" fillId="0" borderId="0" xfId="578" applyFont="1" applyBorder="1">
      <protection locked="0"/>
    </xf>
    <xf numFmtId="0" fontId="4" fillId="0" borderId="1" xfId="579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2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6" applyFont="1" applyBorder="1">
      <alignment horizontal="center" vertical="center" wrapText="1"/>
    </xf>
    <xf numFmtId="0" fontId="4" fillId="0" borderId="8" xfId="416" applyFont="1" applyBorder="1">
      <alignment horizontal="center" vertical="center" wrapText="1"/>
      <protection locked="0"/>
    </xf>
    <xf numFmtId="0" fontId="4" fillId="0" borderId="9" xfId="409" applyFont="1" applyBorder="1">
      <alignment horizontal="center" vertical="center" wrapText="1"/>
    </xf>
    <xf numFmtId="0" fontId="4" fillId="0" borderId="9" xfId="66" applyFont="1" applyBorder="1">
      <alignment horizontal="center" vertical="center" wrapText="1"/>
      <protection locked="0"/>
    </xf>
    <xf numFmtId="0" fontId="4" fillId="0" borderId="10" xfId="412" applyFont="1" applyBorder="1">
      <alignment horizontal="center" vertical="center" wrapText="1"/>
    </xf>
    <xf numFmtId="0" fontId="4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65" applyFont="1" applyBorder="1">
      <alignment horizontal="left" vertical="center"/>
    </xf>
    <xf numFmtId="0" fontId="3" fillId="0" borderId="0" xfId="541" applyFont="1" applyBorder="1">
      <alignment vertical="top" wrapText="1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83" applyFont="1" applyBorder="1">
      <alignment horizontal="center" vertical="center"/>
      <protection locked="0"/>
    </xf>
    <xf numFmtId="0" fontId="3" fillId="0" borderId="10" xfId="53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9" fillId="0" borderId="0" xfId="247" applyFont="1" applyBorder="1">
      <alignment horizontal="right"/>
      <protection locked="0"/>
    </xf>
    <xf numFmtId="49" fontId="9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0" fillId="0" borderId="0" xfId="251" applyFont="1" applyBorder="1">
      <alignment horizontal="center" vertical="center" wrapText="1"/>
      <protection locked="0"/>
    </xf>
    <xf numFmtId="0" fontId="10" fillId="0" borderId="0" xfId="486" applyFont="1" applyBorder="1">
      <alignment horizontal="center" vertical="center"/>
      <protection locked="0"/>
    </xf>
    <xf numFmtId="0" fontId="10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54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6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5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59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4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5" fillId="0" borderId="1" xfId="145" applyNumberFormat="1" applyFont="1" applyBorder="1" applyAlignment="1">
      <alignment horizontal="left" vertical="center" wrapText="1" indent="2"/>
    </xf>
    <xf numFmtId="0" fontId="1" fillId="0" borderId="1" xfId="64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8" fillId="0" borderId="0" xfId="344" applyFont="1" applyBorder="1">
      <alignment horizontal="center" vertical="center" wrapText="1"/>
    </xf>
    <xf numFmtId="0" fontId="19" fillId="0" borderId="1" xfId="348" applyFont="1" applyBorder="1">
      <alignment horizontal="center" vertical="center" wrapText="1"/>
    </xf>
    <xf numFmtId="0" fontId="19" fillId="0" borderId="1" xfId="356" applyFont="1" applyBorder="1">
      <alignment horizontal="center" vertical="center" wrapText="1"/>
    </xf>
    <xf numFmtId="179" fontId="20" fillId="0" borderId="0" xfId="0" applyNumberFormat="1" applyFont="1" applyBorder="1" applyAlignment="1">
      <alignment horizontal="right" vertical="center"/>
    </xf>
    <xf numFmtId="0" fontId="21" fillId="0" borderId="0" xfId="199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4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211" applyFont="1" applyBorder="1">
      <alignment horizontal="center" vertical="center"/>
    </xf>
    <xf numFmtId="0" fontId="22" fillId="0" borderId="1" xfId="132" applyFont="1" applyBorder="1">
      <alignment horizontal="center" vertical="center"/>
    </xf>
    <xf numFmtId="0" fontId="22" fillId="0" borderId="1" xfId="151" applyFont="1" applyBorder="1">
      <alignment horizontal="center" vertical="center"/>
    </xf>
    <xf numFmtId="179" fontId="24" fillId="0" borderId="1" xfId="0" applyNumberFormat="1" applyFont="1" applyBorder="1" applyAlignment="1">
      <alignment horizontal="right" vertical="center"/>
    </xf>
    <xf numFmtId="179" fontId="24" fillId="0" borderId="1" xfId="0" applyNumberFormat="1" applyFont="1" applyBorder="1" applyAlignment="1">
      <alignment horizontal="right" vertical="center" indent="1"/>
    </xf>
    <xf numFmtId="179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44" applyFont="1" applyBorder="1">
      <alignment horizontal="center" vertical="center"/>
      <protection locked="0"/>
    </xf>
    <xf numFmtId="0" fontId="22" fillId="0" borderId="1" xfId="369" applyFont="1" applyBorder="1">
      <alignment horizontal="center" vertical="center"/>
      <protection locked="0"/>
    </xf>
    <xf numFmtId="0" fontId="22" fillId="0" borderId="1" xfId="589" applyFont="1" applyBorder="1">
      <alignment horizontal="center" vertical="center"/>
      <protection locked="0"/>
    </xf>
    <xf numFmtId="0" fontId="23" fillId="0" borderId="1" xfId="169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92" applyFont="1" applyBorder="1">
      <alignment vertical="top"/>
    </xf>
    <xf numFmtId="49" fontId="4" fillId="0" borderId="1" xfId="51" applyNumberFormat="1" applyFont="1" applyBorder="1">
      <alignment horizontal="center" vertical="center" wrapText="1"/>
    </xf>
    <xf numFmtId="49" fontId="4" fillId="0" borderId="1" xfId="126" applyNumberFormat="1" applyFont="1" applyBorder="1">
      <alignment horizontal="center" vertical="center" wrapText="1"/>
    </xf>
    <xf numFmtId="0" fontId="4" fillId="0" borderId="1" xfId="583" applyFont="1" applyBorder="1">
      <alignment horizontal="center" vertical="center"/>
      <protection locked="0"/>
    </xf>
    <xf numFmtId="49" fontId="4" fillId="0" borderId="1" xfId="205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82" applyFont="1" applyBorder="1">
      <alignment horizontal="center" vertical="center"/>
    </xf>
    <xf numFmtId="49" fontId="5" fillId="0" borderId="0" xfId="145" applyNumberFormat="1" applyFont="1" applyBorder="1">
      <alignment horizontal="left" vertical="center" wrapText="1"/>
    </xf>
    <xf numFmtId="0" fontId="25" fillId="0" borderId="0" xfId="261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145" applyNumberFormat="1" applyFont="1" applyBorder="1" applyAlignment="1">
      <alignment horizontal="center" vertical="center" wrapText="1"/>
    </xf>
    <xf numFmtId="0" fontId="4" fillId="0" borderId="1" xfId="260" applyFont="1" applyBorder="1">
      <alignment horizontal="center" vertical="center"/>
      <protection locked="0"/>
    </xf>
    <xf numFmtId="49" fontId="5" fillId="0" borderId="1" xfId="145" applyNumberFormat="1" applyFont="1" applyBorder="1" applyAlignment="1">
      <alignment horizontal="center" vertical="center" wrapText="1"/>
    </xf>
    <xf numFmtId="0" fontId="4" fillId="0" borderId="1" xfId="655" applyFont="1" applyBorder="1">
      <alignment horizontal="center" vertical="center" wrapText="1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06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1" fillId="0" borderId="1" xfId="276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83" applyFont="1" applyBorder="1">
      <alignment horizontal="center" vertical="center"/>
      <protection locked="0"/>
    </xf>
    <xf numFmtId="3" fontId="4" fillId="0" borderId="1" xfId="279" applyNumberFormat="1" applyFont="1" applyBorder="1">
      <alignment horizontal="center" vertical="center"/>
      <protection locked="0"/>
    </xf>
    <xf numFmtId="3" fontId="4" fillId="0" borderId="1" xfId="269" applyNumberFormat="1" applyFont="1" applyBorder="1">
      <alignment horizontal="center" vertical="center"/>
    </xf>
    <xf numFmtId="0" fontId="1" fillId="0" borderId="1" xfId="2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6" applyFont="1" applyBorder="1">
      <alignment horizontal="center" vertical="center" wrapText="1"/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419" applyFont="1" applyBorder="1">
      <alignment horizontal="center" vertical="center" wrapText="1"/>
      <protection locked="0"/>
    </xf>
    <xf numFmtId="3" fontId="4" fillId="0" borderId="1" xfId="291" applyNumberFormat="1" applyFont="1" applyBorder="1">
      <alignment horizontal="center" vertical="top"/>
      <protection locked="0"/>
    </xf>
    <xf numFmtId="0" fontId="1" fillId="0" borderId="1" xfId="294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2" applyFont="1" applyBorder="1">
      <alignment horizontal="center" vertical="center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91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95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6" fillId="0" borderId="0" xfId="55" applyFont="1" applyBorder="1">
      <alignment horizontal="center" vertical="center"/>
    </xf>
    <xf numFmtId="0" fontId="4" fillId="0" borderId="1" xfId="650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一般公共预算支出预算表（按经济科目分类）02-3 __b-5-0" xfId="51"/>
    <cellStyle name="部门收入预算表01-2 __b-4-0" xfId="52"/>
    <cellStyle name="上级补助项目支出预算表12 __b-27-0" xfId="53"/>
    <cellStyle name="国有资本经营预算支出表07 __b-5-0" xfId="54"/>
    <cellStyle name="财政拨款收支预算总表02-1 __b-13-0" xfId="55"/>
    <cellStyle name="部门支出预算表01-03 __b-9-0" xfId="56"/>
    <cellStyle name="政府性基金预算支出预算表06 __b-17-0" xfId="57"/>
    <cellStyle name="政府性基金预算支出预算表06 __b-22-0" xfId="58"/>
    <cellStyle name="基本支出预算表（人员类.运转类公用经费项目）04 __b-13-0" xfId="59"/>
    <cellStyle name="部门支出预算表01-03 __b-16-0" xfId="60"/>
    <cellStyle name="部门支出预算表01-03 __b-21-0" xfId="61"/>
    <cellStyle name="DateTimeStyle" xfId="62"/>
    <cellStyle name="部门支出预算表01-03 __b-10-0" xfId="63"/>
    <cellStyle name="上级补助项目支出预算表12 __b-10-0" xfId="64"/>
    <cellStyle name="政府购买服务预算表09 __b-17-0" xfId="65"/>
    <cellStyle name="政府购买服务预算表09 __b-22-0" xfId="66"/>
    <cellStyle name="项目支出预算表（其他运转类.特定目标类项目）05-1 __b-35-0" xfId="67"/>
    <cellStyle name="项目支出预算表（其他运转类.特定目标类项目）05-1 __b-40-0" xfId="68"/>
    <cellStyle name="部门政府采购预算表08 __b-7-0" xfId="69"/>
    <cellStyle name="__b-18-0" xfId="70"/>
    <cellStyle name="__b-23-0" xfId="71"/>
    <cellStyle name="DateStyle" xfId="72"/>
    <cellStyle name="项目支出绩效目标表（另文下达）05-3 __b-12-0" xfId="73"/>
    <cellStyle name="政府性基金预算支出预算表06 __b-25-0" xfId="74"/>
    <cellStyle name="政府性基金预算支出预算表06 __b-30-0" xfId="75"/>
    <cellStyle name="基本支出预算表（人员类.运转类公用经费项目）04 __b-17-0" xfId="76"/>
    <cellStyle name="基本支出预算表（人员类.运转类公用经费项目）04 __b-22-0" xfId="77"/>
    <cellStyle name="部门支出预算表01-03 __b-25-0" xfId="78"/>
    <cellStyle name="部门支出预算表01-03 __b-30-0" xfId="79"/>
    <cellStyle name="__b-1-0" xfId="80"/>
    <cellStyle name="一般公共预算支出预算表（按经济科目分类）02-3 __b-13-0" xfId="81"/>
    <cellStyle name="部门政府采购预算表08 __b-16-0" xfId="82"/>
    <cellStyle name="部门政府采购预算表08 __b-21-0" xfId="83"/>
    <cellStyle name="__b-5-0" xfId="84"/>
    <cellStyle name="一般公共预算支出预算表（按经济科目分类）02-3 __b-17-0" xfId="85"/>
    <cellStyle name="一般公共预算支出预算表（按经济科目分类）02-3 __b-22-0" xfId="86"/>
    <cellStyle name="部门收入预算表01-2 __b-12-0" xfId="87"/>
    <cellStyle name="__b-6-0" xfId="88"/>
    <cellStyle name="一般公共预算支出预算表（按经济科目分类）02-3 __b-18-0" xfId="89"/>
    <cellStyle name="一般公共预算支出预算表（按经济科目分类）02-3 __b-23-0" xfId="90"/>
    <cellStyle name="部门收入预算表01-2 __b-13-0" xfId="91"/>
    <cellStyle name="项目支出预算表（其他运转类.特定目标类项目）05-1 __b-13-0" xfId="92"/>
    <cellStyle name="部门支出预算表01-03 __b-2-0" xfId="93"/>
    <cellStyle name="基本支出预算表（人员类.运转类公用经费项目）04 __b-4-0" xfId="94"/>
    <cellStyle name="__b-35-0" xfId="95"/>
    <cellStyle name="__b-40-0" xfId="96"/>
    <cellStyle name="一般公共预算支出预算表（按功能科目分类）02-2 __b-18-0" xfId="97"/>
    <cellStyle name="一般公共预算支出预算表（按功能科目分类）02-2 __b-23-0" xfId="98"/>
    <cellStyle name="项目支出绩效目标表（另文下达）05-3 __b-14-0" xfId="99"/>
    <cellStyle name="政府性基金预算支出预算表06 __b-27-0" xfId="100"/>
    <cellStyle name="项目支出绩效目标表（本级下达）05-2 __b-13-0" xfId="101"/>
    <cellStyle name="基本支出预算表（人员类.运转类公用经费项目）04 __b-11-0" xfId="102"/>
    <cellStyle name="部门支出预算表01-03 __b-14-0" xfId="103"/>
    <cellStyle name="财政拨款收支预算总表02-1 __b-1-0" xfId="104"/>
    <cellStyle name="政府购买服务预算表09 __b-9-0" xfId="105"/>
    <cellStyle name="上级补助项目支出预算表12 __b-4-0" xfId="106"/>
    <cellStyle name="__b-49-0" xfId="107"/>
    <cellStyle name="__b-8-0" xfId="108"/>
    <cellStyle name="一般公共预算支出预算表（按经济科目分类）02-3 __b-25-0" xfId="109"/>
    <cellStyle name="一般公共预算支出预算表（按经济科目分类）02-3 __b-30-0" xfId="110"/>
    <cellStyle name="部门收入预算表01-2 __b-15-0" xfId="111"/>
    <cellStyle name="部门收入预算表01-2 __b-20-0" xfId="112"/>
    <cellStyle name="国有资本经营预算支出表07 __b-25-0" xfId="113"/>
    <cellStyle name="政府性基金预算支出预算表06 __b-11-0" xfId="114"/>
    <cellStyle name="PercentStyle" xfId="115"/>
    <cellStyle name="项目支出绩效目标表（本级下达）05-2 __b-9-0" xfId="116"/>
    <cellStyle name="一般公共预算支出预算表（按功能科目分类）02-2 __b-3-0" xfId="117"/>
    <cellStyle name="__b-7-0" xfId="118"/>
    <cellStyle name="一般公共预算支出预算表（按经济科目分类）02-3 __b-19-0" xfId="119"/>
    <cellStyle name="一般公共预算支出预算表（按经济科目分类）02-3 __b-24-0" xfId="120"/>
    <cellStyle name="部门收入预算表01-2 __b-14-0" xfId="121"/>
    <cellStyle name="国有资本经营预算支出表07 __b-19-0" xfId="122"/>
    <cellStyle name="国有资本经营预算支出表07 __b-24-0" xfId="123"/>
    <cellStyle name="政府性基金预算支出预算表06 __b-10-0" xfId="124"/>
    <cellStyle name="__b-3-0" xfId="125"/>
    <cellStyle name="一般公共预算支出预算表（按经济科目分类）02-3 __b-15-0" xfId="126"/>
    <cellStyle name="一般公共预算支出预算表（按经济科目分类）02-3 __b-20-0" xfId="127"/>
    <cellStyle name="部门收入预算表01-2 __b-10-0" xfId="128"/>
    <cellStyle name="项目支出预算表（其他运转类.特定目标类项目）05-1 __b-10-0" xfId="129"/>
    <cellStyle name="政府购买服务预算表09 __b-5-0" xfId="130"/>
    <cellStyle name="__b-2-0" xfId="131"/>
    <cellStyle name="一般公共预算支出预算表（按经济科目分类）02-3 __b-14-0" xfId="132"/>
    <cellStyle name="一般公共预算支出预算表（按功能科目分类）02-2 __b-15-0" xfId="133"/>
    <cellStyle name="一般公共预算支出预算表（按功能科目分类）02-2 __b-20-0" xfId="134"/>
    <cellStyle name="财政拨款收支预算总表02-1 __b-9-0" xfId="135"/>
    <cellStyle name="市对下转移支付预算表10-1 __b-10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0"/>
  <sheetViews>
    <sheetView showZeros="0" zoomScale="85" zoomScaleNormal="85" workbookViewId="0">
      <pane ySplit="1" topLeftCell="A17" activePane="bottomLeft" state="frozen"/>
      <selection/>
      <selection pane="bottomLeft" activeCell="D40" sqref="D40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customHeight="1" spans="1:4">
      <c r="A1" s="1"/>
      <c r="B1" s="1"/>
      <c r="C1" s="1"/>
      <c r="D1" s="1"/>
    </row>
    <row r="2" ht="13.5" customHeight="1" spans="4:4">
      <c r="D2" s="106" t="s">
        <v>0</v>
      </c>
    </row>
    <row r="3" ht="36" customHeight="1" spans="1:4">
      <c r="A3" s="125" t="s">
        <v>1</v>
      </c>
      <c r="B3" s="260"/>
      <c r="C3" s="260"/>
      <c r="D3" s="260"/>
    </row>
    <row r="4" ht="21" customHeight="1" spans="1:4">
      <c r="A4" s="261" t="str">
        <f>"单位名称："&amp;"曲靖经济技术开发区商务局"</f>
        <v>单位名称：曲靖经济技术开发区商务局</v>
      </c>
      <c r="B4" s="262"/>
      <c r="C4" s="262"/>
      <c r="D4" s="268" t="s">
        <v>2</v>
      </c>
    </row>
    <row r="5" ht="19.5" customHeight="1" spans="1:4">
      <c r="A5" s="263" t="s">
        <v>3</v>
      </c>
      <c r="B5" s="264"/>
      <c r="C5" s="263" t="s">
        <v>4</v>
      </c>
      <c r="D5" s="264"/>
    </row>
    <row r="6" ht="19.5" customHeight="1" spans="1:4">
      <c r="A6" s="265" t="s">
        <v>5</v>
      </c>
      <c r="B6" s="265" t="str">
        <f t="shared" ref="B6:D6" si="0">"2025"&amp;"年预算数"</f>
        <v>2025年预算数</v>
      </c>
      <c r="C6" s="265" t="s">
        <v>6</v>
      </c>
      <c r="D6" s="265" t="str">
        <f t="shared" si="0"/>
        <v>2025年预算数</v>
      </c>
    </row>
    <row r="7" ht="19.5" customHeight="1" spans="1:4">
      <c r="A7" s="266"/>
      <c r="B7" s="266"/>
      <c r="C7" s="266"/>
      <c r="D7" s="266"/>
    </row>
    <row r="8" ht="20.25" customHeight="1" spans="1:4">
      <c r="A8" s="14" t="s">
        <v>7</v>
      </c>
      <c r="B8" s="16">
        <v>388.3</v>
      </c>
      <c r="C8" s="267" t="str">
        <f>"一"&amp;"、"&amp;"一般公共服务支出"</f>
        <v>一、一般公共服务支出</v>
      </c>
      <c r="D8" s="16">
        <v>388.3</v>
      </c>
    </row>
    <row r="9" ht="20.25" customHeight="1" spans="1:4">
      <c r="A9" s="14" t="s">
        <v>8</v>
      </c>
      <c r="B9" s="16"/>
      <c r="C9" s="267" t="str">
        <f>"二"&amp;"、"&amp;"外交支出"</f>
        <v>二、外交支出</v>
      </c>
      <c r="D9" s="16"/>
    </row>
    <row r="10" ht="20.25" customHeight="1" spans="1:4">
      <c r="A10" s="14" t="s">
        <v>9</v>
      </c>
      <c r="B10" s="16"/>
      <c r="C10" s="267" t="str">
        <f>"三"&amp;"、"&amp;"国防支出"</f>
        <v>三、国防支出</v>
      </c>
      <c r="D10" s="16"/>
    </row>
    <row r="11" ht="20.25" customHeight="1" spans="1:4">
      <c r="A11" s="14" t="s">
        <v>10</v>
      </c>
      <c r="B11" s="16"/>
      <c r="C11" s="267" t="str">
        <f>"四"&amp;"、"&amp;"公共安全支出"</f>
        <v>四、公共安全支出</v>
      </c>
      <c r="D11" s="16"/>
    </row>
    <row r="12" ht="20.25" customHeight="1" spans="1:4">
      <c r="A12" s="14" t="s">
        <v>11</v>
      </c>
      <c r="B12" s="16"/>
      <c r="C12" s="267" t="str">
        <f>"五"&amp;"、"&amp;"教育支出"</f>
        <v>五、教育支出</v>
      </c>
      <c r="D12" s="16"/>
    </row>
    <row r="13" ht="20.25" customHeight="1" spans="1:4">
      <c r="A13" s="14" t="s">
        <v>12</v>
      </c>
      <c r="B13" s="16"/>
      <c r="C13" s="267" t="str">
        <f>"六"&amp;"、"&amp;"科学技术支出"</f>
        <v>六、科学技术支出</v>
      </c>
      <c r="D13" s="16"/>
    </row>
    <row r="14" ht="20.25" customHeight="1" spans="1:4">
      <c r="A14" s="14" t="s">
        <v>13</v>
      </c>
      <c r="B14" s="16"/>
      <c r="C14" s="267" t="str">
        <f>"七"&amp;"、"&amp;"文化旅游体育与传媒支出"</f>
        <v>七、文化旅游体育与传媒支出</v>
      </c>
      <c r="D14" s="16"/>
    </row>
    <row r="15" ht="20.25" customHeight="1" spans="1:4">
      <c r="A15" s="14" t="s">
        <v>14</v>
      </c>
      <c r="B15" s="16"/>
      <c r="C15" s="267" t="str">
        <f>"八"&amp;"、"&amp;"社会保障和就业支出"</f>
        <v>八、社会保障和就业支出</v>
      </c>
      <c r="D15" s="16"/>
    </row>
    <row r="16" ht="20.25" customHeight="1" spans="1:4">
      <c r="A16" s="14" t="s">
        <v>15</v>
      </c>
      <c r="B16" s="16"/>
      <c r="C16" s="267" t="str">
        <f>"九"&amp;"、"&amp;"社会保险基金支出"</f>
        <v>九、社会保险基金支出</v>
      </c>
      <c r="D16" s="16"/>
    </row>
    <row r="17" ht="20.25" customHeight="1" spans="1:4">
      <c r="A17" s="14" t="s">
        <v>16</v>
      </c>
      <c r="B17" s="16"/>
      <c r="C17" s="267" t="str">
        <f>"十"&amp;"、"&amp;"卫生健康支出"</f>
        <v>十、卫生健康支出</v>
      </c>
      <c r="D17" s="16"/>
    </row>
    <row r="18" ht="20.25" customHeight="1" spans="1:4">
      <c r="A18" s="14"/>
      <c r="B18" s="16"/>
      <c r="C18" s="267" t="str">
        <f>"十一"&amp;"、"&amp;"节能环保支出"</f>
        <v>十一、节能环保支出</v>
      </c>
      <c r="D18" s="16"/>
    </row>
    <row r="19" ht="20.25" customHeight="1" spans="1:4">
      <c r="A19" s="14"/>
      <c r="B19" s="14"/>
      <c r="C19" s="267" t="str">
        <f>"十二"&amp;"、"&amp;"城乡社区支出"</f>
        <v>十二、城乡社区支出</v>
      </c>
      <c r="D19" s="16"/>
    </row>
    <row r="20" ht="20.25" customHeight="1" spans="1:4">
      <c r="A20" s="14"/>
      <c r="B20" s="14"/>
      <c r="C20" s="267" t="str">
        <f>"十三"&amp;"、"&amp;"农林水支出"</f>
        <v>十三、农林水支出</v>
      </c>
      <c r="D20" s="16"/>
    </row>
    <row r="21" ht="20.25" customHeight="1" spans="1:4">
      <c r="A21" s="14"/>
      <c r="B21" s="14"/>
      <c r="C21" s="267" t="str">
        <f>"十四"&amp;"、"&amp;"交通运输支出"</f>
        <v>十四、交通运输支出</v>
      </c>
      <c r="D21" s="16"/>
    </row>
    <row r="22" ht="20.25" customHeight="1" spans="1:4">
      <c r="A22" s="14"/>
      <c r="B22" s="14"/>
      <c r="C22" s="267" t="str">
        <f>"十五"&amp;"、"&amp;"资源勘探工业信息等支出"</f>
        <v>十五、资源勘探工业信息等支出</v>
      </c>
      <c r="D22" s="16"/>
    </row>
    <row r="23" ht="20.25" customHeight="1" spans="1:4">
      <c r="A23" s="14"/>
      <c r="B23" s="14"/>
      <c r="C23" s="267" t="str">
        <f>"十六"&amp;"、"&amp;"商业服务业等支出"</f>
        <v>十六、商业服务业等支出</v>
      </c>
      <c r="D23" s="16"/>
    </row>
    <row r="24" ht="20.25" customHeight="1" spans="1:4">
      <c r="A24" s="14"/>
      <c r="B24" s="14"/>
      <c r="C24" s="267" t="str">
        <f>"十七"&amp;"、"&amp;"金融支出"</f>
        <v>十七、金融支出</v>
      </c>
      <c r="D24" s="16"/>
    </row>
    <row r="25" ht="20.25" customHeight="1" spans="1:4">
      <c r="A25" s="14"/>
      <c r="B25" s="14"/>
      <c r="C25" s="267" t="str">
        <f>"十八"&amp;"、"&amp;"援助其他地区支出"</f>
        <v>十八、援助其他地区支出</v>
      </c>
      <c r="D25" s="16"/>
    </row>
    <row r="26" ht="20.25" customHeight="1" spans="1:4">
      <c r="A26" s="14"/>
      <c r="B26" s="14"/>
      <c r="C26" s="267" t="str">
        <f>"十九"&amp;"、"&amp;"自然资源海洋气象等支出"</f>
        <v>十九、自然资源海洋气象等支出</v>
      </c>
      <c r="D26" s="16"/>
    </row>
    <row r="27" ht="20.25" customHeight="1" spans="1:4">
      <c r="A27" s="14"/>
      <c r="B27" s="14"/>
      <c r="C27" s="267" t="str">
        <f>"二十"&amp;"、"&amp;"住房保障支出"</f>
        <v>二十、住房保障支出</v>
      </c>
      <c r="D27" s="16"/>
    </row>
    <row r="28" ht="20.25" customHeight="1" spans="1:4">
      <c r="A28" s="14"/>
      <c r="B28" s="14"/>
      <c r="C28" s="267" t="str">
        <f>"二十一"&amp;"、"&amp;"粮油物资储备支出"</f>
        <v>二十一、粮油物资储备支出</v>
      </c>
      <c r="D28" s="16"/>
    </row>
    <row r="29" ht="20.25" customHeight="1" spans="1:4">
      <c r="A29" s="14"/>
      <c r="B29" s="14"/>
      <c r="C29" s="267" t="str">
        <f>"二十二"&amp;"、"&amp;"国有资本经营预算支出"</f>
        <v>二十二、国有资本经营预算支出</v>
      </c>
      <c r="D29" s="16"/>
    </row>
    <row r="30" ht="20.25" customHeight="1" spans="1:4">
      <c r="A30" s="14"/>
      <c r="B30" s="14"/>
      <c r="C30" s="267" t="str">
        <f>"二十三"&amp;"、"&amp;"灾害防治及应急管理支出"</f>
        <v>二十三、灾害防治及应急管理支出</v>
      </c>
      <c r="D30" s="16"/>
    </row>
    <row r="31" ht="20.25" customHeight="1" spans="1:4">
      <c r="A31" s="14"/>
      <c r="B31" s="14"/>
      <c r="C31" s="267" t="str">
        <f>"二十四"&amp;"、"&amp;"预备费"</f>
        <v>二十四、预备费</v>
      </c>
      <c r="D31" s="16"/>
    </row>
    <row r="32" ht="20.25" customHeight="1" spans="1:4">
      <c r="A32" s="14"/>
      <c r="B32" s="14"/>
      <c r="C32" s="267" t="str">
        <f>"二十五"&amp;"、"&amp;"其他支出"</f>
        <v>二十五、其他支出</v>
      </c>
      <c r="D32" s="16"/>
    </row>
    <row r="33" ht="20.25" customHeight="1" spans="1:4">
      <c r="A33" s="14"/>
      <c r="B33" s="14"/>
      <c r="C33" s="267" t="str">
        <f>"二十六"&amp;"、"&amp;"转移性支出"</f>
        <v>二十六、转移性支出</v>
      </c>
      <c r="D33" s="16"/>
    </row>
    <row r="34" ht="20.25" customHeight="1" spans="1:4">
      <c r="A34" s="14"/>
      <c r="B34" s="14"/>
      <c r="C34" s="267" t="str">
        <f>"二十七"&amp;"、"&amp;"债务还本支出"</f>
        <v>二十七、债务还本支出</v>
      </c>
      <c r="D34" s="16"/>
    </row>
    <row r="35" ht="20.25" customHeight="1" spans="1:4">
      <c r="A35" s="14"/>
      <c r="B35" s="14"/>
      <c r="C35" s="267" t="str">
        <f>"二十八"&amp;"、"&amp;"债务付息支出"</f>
        <v>二十八、债务付息支出</v>
      </c>
      <c r="D35" s="16"/>
    </row>
    <row r="36" ht="20.25" customHeight="1" spans="1:4">
      <c r="A36" s="14"/>
      <c r="B36" s="14"/>
      <c r="C36" s="267" t="str">
        <f>"二十九"&amp;"、"&amp;"债务发行费用支出"</f>
        <v>二十九、债务发行费用支出</v>
      </c>
      <c r="D36" s="16"/>
    </row>
    <row r="37" ht="20.25" customHeight="1" spans="1:4">
      <c r="A37" s="14"/>
      <c r="B37" s="14"/>
      <c r="C37" s="267" t="str">
        <f>"三十"&amp;"、"&amp;"抗疫特别国债安排的支出"</f>
        <v>三十、抗疫特别国债安排的支出</v>
      </c>
      <c r="D37" s="16"/>
    </row>
    <row r="38" ht="20.25" customHeight="1" spans="1:4">
      <c r="A38" s="210" t="s">
        <v>17</v>
      </c>
      <c r="B38" s="16">
        <v>388.3</v>
      </c>
      <c r="C38" s="210" t="s">
        <v>18</v>
      </c>
      <c r="D38" s="16">
        <v>388.3</v>
      </c>
    </row>
    <row r="39" ht="20.25" customHeight="1" spans="1:4">
      <c r="A39" s="14" t="s">
        <v>19</v>
      </c>
      <c r="B39" s="16"/>
      <c r="C39" s="14" t="s">
        <v>20</v>
      </c>
      <c r="D39" s="16"/>
    </row>
    <row r="40" ht="20.25" customHeight="1" spans="1:4">
      <c r="A40" s="210" t="s">
        <v>21</v>
      </c>
      <c r="B40" s="16">
        <v>388.3</v>
      </c>
      <c r="C40" s="210" t="s">
        <v>22</v>
      </c>
      <c r="D40" s="16">
        <v>388.3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7"/>
  <sheetViews>
    <sheetView showZeros="0" topLeftCell="B1" workbookViewId="0">
      <pane ySplit="1" topLeftCell="A2" activePane="bottomLeft" state="frozen"/>
      <selection/>
      <selection pane="bottomLeft" activeCell="D16" sqref="D16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1:11">
      <c r="K2" s="54" t="s">
        <v>226</v>
      </c>
    </row>
    <row r="3" ht="28.5" customHeight="1" spans="2:11">
      <c r="B3" s="50" t="s">
        <v>227</v>
      </c>
      <c r="C3" s="4"/>
      <c r="D3" s="4"/>
      <c r="E3" s="4"/>
      <c r="F3" s="4"/>
      <c r="G3" s="51"/>
      <c r="H3" s="4"/>
      <c r="I3" s="51"/>
      <c r="J3" s="51"/>
      <c r="K3" s="4"/>
    </row>
    <row r="4" ht="17.25" customHeight="1" spans="1:2">
      <c r="A4" t="str">
        <f>"单位名称："&amp;"曲靖经济技术开发区商务局"</f>
        <v>单位名称：曲靖经济技术开发区商务局</v>
      </c>
      <c r="B4" s="5"/>
    </row>
    <row r="5" ht="44.25" customHeight="1" spans="1:11">
      <c r="A5" s="136" t="s">
        <v>186</v>
      </c>
      <c r="B5" s="47" t="s">
        <v>228</v>
      </c>
      <c r="C5" s="47" t="s">
        <v>229</v>
      </c>
      <c r="D5" s="47" t="s">
        <v>230</v>
      </c>
      <c r="E5" s="47" t="s">
        <v>231</v>
      </c>
      <c r="F5" s="47" t="s">
        <v>232</v>
      </c>
      <c r="G5" s="52" t="s">
        <v>233</v>
      </c>
      <c r="H5" s="47" t="s">
        <v>234</v>
      </c>
      <c r="I5" s="52" t="s">
        <v>235</v>
      </c>
      <c r="J5" s="52" t="s">
        <v>236</v>
      </c>
      <c r="K5" s="47" t="s">
        <v>237</v>
      </c>
    </row>
    <row r="6" ht="18.75" customHeight="1" spans="1:11">
      <c r="A6" s="137">
        <v>1</v>
      </c>
      <c r="B6" s="138">
        <v>2</v>
      </c>
      <c r="C6" s="138">
        <v>3</v>
      </c>
      <c r="D6" s="138">
        <v>4</v>
      </c>
      <c r="E6" s="138">
        <v>5</v>
      </c>
      <c r="F6" s="138">
        <v>6</v>
      </c>
      <c r="G6" s="139">
        <v>7</v>
      </c>
      <c r="H6" s="138">
        <v>8</v>
      </c>
      <c r="I6" s="139">
        <v>9</v>
      </c>
      <c r="J6" s="139">
        <v>10</v>
      </c>
      <c r="K6" s="138">
        <v>11</v>
      </c>
    </row>
    <row r="7" ht="21.75" customHeight="1" spans="1:11">
      <c r="A7" s="15"/>
      <c r="B7" s="14" t="s">
        <v>42</v>
      </c>
      <c r="C7" s="15"/>
      <c r="D7" s="15"/>
      <c r="E7" s="15"/>
      <c r="F7" s="15"/>
      <c r="G7" s="15"/>
      <c r="H7" s="15"/>
      <c r="I7" s="15"/>
      <c r="J7" s="15"/>
      <c r="K7" s="15"/>
    </row>
    <row r="8" ht="19.5" customHeight="1" spans="1:11">
      <c r="A8" s="140"/>
      <c r="B8" s="141" t="s">
        <v>42</v>
      </c>
      <c r="C8" s="14"/>
      <c r="D8" s="14"/>
      <c r="E8" s="14"/>
      <c r="F8" s="14"/>
      <c r="G8" s="14"/>
      <c r="H8" s="14"/>
      <c r="I8" s="14"/>
      <c r="J8" s="14"/>
      <c r="K8" s="14"/>
    </row>
    <row r="9" ht="19.5" customHeight="1" spans="1:11">
      <c r="A9" s="140" t="s">
        <v>219</v>
      </c>
      <c r="B9" s="14" t="s">
        <v>217</v>
      </c>
      <c r="C9" s="14" t="s">
        <v>238</v>
      </c>
      <c r="D9" s="14" t="s">
        <v>239</v>
      </c>
      <c r="E9" s="14" t="s">
        <v>240</v>
      </c>
      <c r="F9" s="14" t="s">
        <v>241</v>
      </c>
      <c r="G9" s="14" t="s">
        <v>242</v>
      </c>
      <c r="H9" s="14" t="s">
        <v>243</v>
      </c>
      <c r="I9" s="14" t="s">
        <v>244</v>
      </c>
      <c r="J9" s="14" t="s">
        <v>245</v>
      </c>
      <c r="K9" s="14" t="s">
        <v>246</v>
      </c>
    </row>
    <row r="10" ht="19.5" customHeight="1" spans="1:11">
      <c r="A10" s="140" t="s">
        <v>219</v>
      </c>
      <c r="B10" s="14" t="s">
        <v>217</v>
      </c>
      <c r="C10" s="14" t="s">
        <v>247</v>
      </c>
      <c r="D10" s="14" t="s">
        <v>248</v>
      </c>
      <c r="E10" s="14" t="s">
        <v>249</v>
      </c>
      <c r="F10" s="14" t="s">
        <v>250</v>
      </c>
      <c r="G10" s="14" t="s">
        <v>242</v>
      </c>
      <c r="H10" s="14" t="s">
        <v>251</v>
      </c>
      <c r="I10" s="14" t="s">
        <v>252</v>
      </c>
      <c r="J10" s="14" t="s">
        <v>253</v>
      </c>
      <c r="K10" s="14" t="s">
        <v>254</v>
      </c>
    </row>
    <row r="11" ht="19.5" customHeight="1" spans="1:11">
      <c r="A11" s="140" t="s">
        <v>219</v>
      </c>
      <c r="B11" s="14" t="s">
        <v>217</v>
      </c>
      <c r="C11" s="14" t="s">
        <v>247</v>
      </c>
      <c r="D11" s="14" t="s">
        <v>255</v>
      </c>
      <c r="E11" s="14" t="s">
        <v>256</v>
      </c>
      <c r="F11" s="14" t="s">
        <v>257</v>
      </c>
      <c r="G11" s="14" t="s">
        <v>242</v>
      </c>
      <c r="H11" s="14" t="s">
        <v>258</v>
      </c>
      <c r="I11" s="14" t="s">
        <v>244</v>
      </c>
      <c r="J11" s="14" t="s">
        <v>253</v>
      </c>
      <c r="K11" s="14" t="s">
        <v>259</v>
      </c>
    </row>
    <row r="12" ht="19.5" customHeight="1" spans="1:11">
      <c r="A12" s="140" t="s">
        <v>222</v>
      </c>
      <c r="B12" s="14" t="s">
        <v>221</v>
      </c>
      <c r="C12" s="14" t="s">
        <v>260</v>
      </c>
      <c r="D12" s="14" t="s">
        <v>239</v>
      </c>
      <c r="E12" s="14" t="s">
        <v>240</v>
      </c>
      <c r="F12" s="14" t="s">
        <v>261</v>
      </c>
      <c r="G12" s="14" t="s">
        <v>242</v>
      </c>
      <c r="H12" s="14" t="s">
        <v>258</v>
      </c>
      <c r="I12" s="14" t="s">
        <v>244</v>
      </c>
      <c r="J12" s="14" t="s">
        <v>253</v>
      </c>
      <c r="K12" s="14" t="s">
        <v>262</v>
      </c>
    </row>
    <row r="13" ht="19.5" customHeight="1" spans="1:11">
      <c r="A13" s="140" t="s">
        <v>222</v>
      </c>
      <c r="B13" s="14" t="s">
        <v>221</v>
      </c>
      <c r="C13" s="14" t="s">
        <v>263</v>
      </c>
      <c r="D13" s="14" t="s">
        <v>248</v>
      </c>
      <c r="E13" s="14" t="s">
        <v>264</v>
      </c>
      <c r="F13" s="14" t="s">
        <v>265</v>
      </c>
      <c r="G13" s="14" t="s">
        <v>242</v>
      </c>
      <c r="H13" s="14" t="s">
        <v>266</v>
      </c>
      <c r="I13" s="14" t="s">
        <v>244</v>
      </c>
      <c r="J13" s="14" t="s">
        <v>253</v>
      </c>
      <c r="K13" s="14" t="s">
        <v>267</v>
      </c>
    </row>
    <row r="14" ht="19.5" customHeight="1" spans="1:11">
      <c r="A14" s="140" t="s">
        <v>222</v>
      </c>
      <c r="B14" s="14" t="s">
        <v>221</v>
      </c>
      <c r="C14" s="14" t="s">
        <v>263</v>
      </c>
      <c r="D14" s="14" t="s">
        <v>255</v>
      </c>
      <c r="E14" s="14" t="s">
        <v>256</v>
      </c>
      <c r="F14" s="14" t="s">
        <v>268</v>
      </c>
      <c r="G14" s="14" t="s">
        <v>242</v>
      </c>
      <c r="H14" s="14" t="s">
        <v>258</v>
      </c>
      <c r="I14" s="14" t="s">
        <v>244</v>
      </c>
      <c r="J14" s="14" t="s">
        <v>253</v>
      </c>
      <c r="K14" s="14" t="s">
        <v>269</v>
      </c>
    </row>
    <row r="15" ht="19.5" customHeight="1" spans="1:11">
      <c r="A15" s="140" t="s">
        <v>225</v>
      </c>
      <c r="B15" s="14" t="s">
        <v>224</v>
      </c>
      <c r="C15" s="14" t="s">
        <v>270</v>
      </c>
      <c r="D15" s="14" t="s">
        <v>239</v>
      </c>
      <c r="E15" s="14" t="s">
        <v>240</v>
      </c>
      <c r="F15" s="14" t="s">
        <v>271</v>
      </c>
      <c r="G15" s="14" t="s">
        <v>242</v>
      </c>
      <c r="H15" s="14" t="s">
        <v>272</v>
      </c>
      <c r="I15" s="14" t="s">
        <v>273</v>
      </c>
      <c r="J15" s="14" t="s">
        <v>253</v>
      </c>
      <c r="K15" s="14" t="s">
        <v>274</v>
      </c>
    </row>
    <row r="16" ht="19.5" customHeight="1" spans="1:11">
      <c r="A16" s="140" t="s">
        <v>225</v>
      </c>
      <c r="B16" s="14"/>
      <c r="C16" s="14" t="s">
        <v>275</v>
      </c>
      <c r="D16" s="14" t="s">
        <v>248</v>
      </c>
      <c r="E16" s="14" t="s">
        <v>249</v>
      </c>
      <c r="F16" s="14" t="s">
        <v>276</v>
      </c>
      <c r="G16" s="14" t="s">
        <v>242</v>
      </c>
      <c r="H16" s="14" t="s">
        <v>115</v>
      </c>
      <c r="I16" s="14" t="s">
        <v>244</v>
      </c>
      <c r="J16" s="14" t="s">
        <v>253</v>
      </c>
      <c r="K16" s="14" t="s">
        <v>277</v>
      </c>
    </row>
    <row r="17" ht="19.5" customHeight="1" spans="1:11">
      <c r="A17" s="140" t="s">
        <v>225</v>
      </c>
      <c r="B17" s="14"/>
      <c r="C17" s="14" t="s">
        <v>275</v>
      </c>
      <c r="D17" s="14" t="s">
        <v>255</v>
      </c>
      <c r="E17" s="14" t="s">
        <v>256</v>
      </c>
      <c r="F17" s="14" t="s">
        <v>257</v>
      </c>
      <c r="G17" s="14" t="s">
        <v>242</v>
      </c>
      <c r="H17" s="14" t="s">
        <v>258</v>
      </c>
      <c r="I17" s="14" t="s">
        <v>244</v>
      </c>
      <c r="J17" s="14" t="s">
        <v>253</v>
      </c>
      <c r="K17" s="14" t="s">
        <v>277</v>
      </c>
    </row>
  </sheetData>
  <mergeCells count="10">
    <mergeCell ref="B3:K3"/>
    <mergeCell ref="A9:A11"/>
    <mergeCell ref="A12:A14"/>
    <mergeCell ref="A15:A17"/>
    <mergeCell ref="B9:B11"/>
    <mergeCell ref="B12:B14"/>
    <mergeCell ref="B15:B17"/>
    <mergeCell ref="C9:C11"/>
    <mergeCell ref="C12:C14"/>
    <mergeCell ref="C15:C17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2" customHeight="1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7.25" customHeight="1" spans="11:11">
      <c r="K2" s="67" t="s">
        <v>278</v>
      </c>
    </row>
    <row r="3" ht="28.5" customHeight="1" spans="2:11">
      <c r="B3" s="125" t="s">
        <v>279</v>
      </c>
      <c r="C3" s="21"/>
      <c r="D3" s="21"/>
      <c r="E3" s="21"/>
      <c r="F3" s="21"/>
      <c r="G3" s="73"/>
      <c r="H3" s="21"/>
      <c r="I3" s="73"/>
      <c r="J3" s="73"/>
      <c r="K3" s="21"/>
    </row>
    <row r="4" ht="17.25" customHeight="1" spans="1:2">
      <c r="A4" t="str">
        <f>"单位名称："&amp;"曲靖经济技术开发区商务局"</f>
        <v>单位名称：曲靖经济技术开发区商务局</v>
      </c>
      <c r="B4" s="126"/>
    </row>
    <row r="5" ht="44.25" customHeight="1" spans="1:11">
      <c r="A5" s="127" t="s">
        <v>186</v>
      </c>
      <c r="B5" s="47" t="s">
        <v>228</v>
      </c>
      <c r="C5" s="47" t="s">
        <v>229</v>
      </c>
      <c r="D5" s="47" t="s">
        <v>230</v>
      </c>
      <c r="E5" s="47" t="s">
        <v>231</v>
      </c>
      <c r="F5" s="47" t="s">
        <v>232</v>
      </c>
      <c r="G5" s="52" t="s">
        <v>233</v>
      </c>
      <c r="H5" s="47" t="s">
        <v>234</v>
      </c>
      <c r="I5" s="52" t="s">
        <v>235</v>
      </c>
      <c r="J5" s="52" t="s">
        <v>236</v>
      </c>
      <c r="K5" s="47" t="s">
        <v>237</v>
      </c>
    </row>
    <row r="6" ht="14.25" customHeight="1" spans="1:11">
      <c r="A6" s="128">
        <v>1</v>
      </c>
      <c r="B6" s="129">
        <v>2</v>
      </c>
      <c r="C6" s="130">
        <v>3</v>
      </c>
      <c r="D6" s="131">
        <v>4</v>
      </c>
      <c r="E6" s="131">
        <v>5</v>
      </c>
      <c r="F6" s="131">
        <v>6</v>
      </c>
      <c r="G6" s="131">
        <v>7</v>
      </c>
      <c r="H6" s="130">
        <v>8</v>
      </c>
      <c r="I6" s="131">
        <v>8</v>
      </c>
      <c r="J6" s="130">
        <v>10</v>
      </c>
      <c r="K6" s="130">
        <v>11</v>
      </c>
    </row>
    <row r="7" ht="42" customHeight="1" spans="1:11">
      <c r="A7" s="15"/>
      <c r="B7" s="14"/>
      <c r="C7" s="132"/>
      <c r="D7" s="132"/>
      <c r="E7" s="132"/>
      <c r="F7" s="133"/>
      <c r="G7" s="134"/>
      <c r="H7" s="133"/>
      <c r="I7" s="134"/>
      <c r="J7" s="134"/>
      <c r="K7" s="133"/>
    </row>
    <row r="8" ht="51.75" customHeight="1" spans="1:11">
      <c r="A8" s="128"/>
      <c r="B8" s="14"/>
      <c r="C8" s="14"/>
      <c r="D8" s="14"/>
      <c r="E8" s="14"/>
      <c r="F8" s="14"/>
      <c r="G8" s="14"/>
      <c r="H8" s="14"/>
      <c r="I8" s="14"/>
      <c r="J8" s="14"/>
      <c r="K8" s="33"/>
    </row>
    <row r="9" customHeight="1" spans="1:4">
      <c r="A9" s="135" t="s">
        <v>280</v>
      </c>
      <c r="B9" s="135"/>
      <c r="C9" s="135"/>
      <c r="D9" s="135"/>
    </row>
  </sheetData>
  <mergeCells count="2">
    <mergeCell ref="B3:K3"/>
    <mergeCell ref="A9:D9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03">
        <v>1</v>
      </c>
      <c r="B2" s="104">
        <v>0</v>
      </c>
      <c r="C2" s="103">
        <v>1</v>
      </c>
      <c r="D2" s="119"/>
      <c r="E2" s="119"/>
      <c r="F2" s="101" t="s">
        <v>281</v>
      </c>
    </row>
    <row r="3" ht="26.25" customHeight="1" spans="1:6">
      <c r="A3" s="107" t="s">
        <v>282</v>
      </c>
      <c r="B3" s="107" t="s">
        <v>282</v>
      </c>
      <c r="C3" s="108"/>
      <c r="D3" s="120"/>
      <c r="E3" s="120"/>
      <c r="F3" s="120"/>
    </row>
    <row r="4" ht="13.5" customHeight="1" spans="1:6">
      <c r="A4" s="5" t="str">
        <f>"单位名称："&amp;"曲靖经济技术开发区商务局"</f>
        <v>单位名称：曲靖经济技术开发区商务局</v>
      </c>
      <c r="B4" s="5" t="s">
        <v>283</v>
      </c>
      <c r="C4" s="103"/>
      <c r="D4" s="119"/>
      <c r="E4" s="119"/>
      <c r="F4" s="271" t="s">
        <v>2</v>
      </c>
    </row>
    <row r="5" ht="19.5" customHeight="1" spans="1:6">
      <c r="A5" s="65" t="s">
        <v>284</v>
      </c>
      <c r="B5" s="121" t="s">
        <v>46</v>
      </c>
      <c r="C5" s="65" t="s">
        <v>47</v>
      </c>
      <c r="D5" s="11" t="s">
        <v>285</v>
      </c>
      <c r="E5" s="11"/>
      <c r="F5" s="11"/>
    </row>
    <row r="6" ht="18.75" customHeight="1" spans="1:6">
      <c r="A6" s="65"/>
      <c r="B6" s="122"/>
      <c r="C6" s="65"/>
      <c r="D6" s="11" t="s">
        <v>28</v>
      </c>
      <c r="E6" s="11" t="s">
        <v>48</v>
      </c>
      <c r="F6" s="11" t="s">
        <v>49</v>
      </c>
    </row>
    <row r="7" ht="23.25" customHeight="1" spans="1:6">
      <c r="A7" s="52">
        <v>1</v>
      </c>
      <c r="B7" s="115" t="s">
        <v>112</v>
      </c>
      <c r="C7" s="52">
        <v>3</v>
      </c>
      <c r="D7" s="64">
        <v>4</v>
      </c>
      <c r="E7" s="64">
        <v>5</v>
      </c>
      <c r="F7" s="64">
        <v>6</v>
      </c>
    </row>
    <row r="8" ht="23.25" customHeight="1" spans="1:6">
      <c r="A8" s="14"/>
      <c r="B8" s="15"/>
      <c r="C8" s="15"/>
      <c r="D8" s="16"/>
      <c r="E8" s="16"/>
      <c r="F8" s="16"/>
    </row>
    <row r="9" ht="24" customHeight="1" spans="1:6">
      <c r="A9" s="15"/>
      <c r="B9" s="14"/>
      <c r="C9" s="14"/>
      <c r="D9" s="16"/>
      <c r="E9" s="16"/>
      <c r="F9" s="16"/>
    </row>
    <row r="10" ht="18.75" customHeight="1" spans="1:6">
      <c r="A10" s="123" t="s">
        <v>72</v>
      </c>
      <c r="B10" s="123" t="s">
        <v>72</v>
      </c>
      <c r="C10" s="124" t="s">
        <v>72</v>
      </c>
      <c r="D10" s="16"/>
      <c r="E10" s="16"/>
      <c r="F10" s="16"/>
    </row>
    <row r="11" customFormat="1" customHeight="1" spans="1:1">
      <c r="A11" t="s">
        <v>286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FD11"/>
  <sheetViews>
    <sheetView showZeros="0" workbookViewId="0">
      <pane ySplit="1" topLeftCell="A2" activePane="bottomLeft" state="frozen"/>
      <selection/>
      <selection pane="bottomLeft" activeCell="B19" sqref="B18:B19"/>
    </sheetView>
  </sheetViews>
  <sheetFormatPr defaultColWidth="9.13888888888889" defaultRowHeight="14.25" customHeight="1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03">
        <v>1</v>
      </c>
      <c r="B2" s="104">
        <v>0</v>
      </c>
      <c r="C2" s="103">
        <v>1</v>
      </c>
      <c r="D2" s="105"/>
      <c r="E2" s="105"/>
      <c r="F2" s="106" t="s">
        <v>281</v>
      </c>
    </row>
    <row r="3" ht="26.25" customHeight="1" spans="1:6">
      <c r="A3" s="107" t="s">
        <v>287</v>
      </c>
      <c r="B3" s="107" t="s">
        <v>282</v>
      </c>
      <c r="C3" s="108"/>
      <c r="D3" s="109"/>
      <c r="E3" s="109"/>
      <c r="F3" s="109"/>
    </row>
    <row r="4" ht="13.5" customHeight="1" spans="1:6">
      <c r="A4" s="5" t="str">
        <f>"单位名称："&amp;"曲靖经济技术开发区商务局"</f>
        <v>单位名称：曲靖经济技术开发区商务局</v>
      </c>
      <c r="B4" s="110" t="s">
        <v>283</v>
      </c>
      <c r="C4" s="103"/>
      <c r="D4" s="105"/>
      <c r="E4" s="105"/>
      <c r="F4" s="271" t="s">
        <v>2</v>
      </c>
    </row>
    <row r="5" ht="19.5" customHeight="1" spans="1:6">
      <c r="A5" s="111" t="s">
        <v>284</v>
      </c>
      <c r="B5" s="112" t="s">
        <v>46</v>
      </c>
      <c r="C5" s="111" t="s">
        <v>47</v>
      </c>
      <c r="D5" s="38" t="s">
        <v>288</v>
      </c>
      <c r="E5" s="39"/>
      <c r="F5" s="40"/>
    </row>
    <row r="6" ht="18.75" customHeight="1" spans="1:6">
      <c r="A6" s="113"/>
      <c r="B6" s="114"/>
      <c r="C6" s="113"/>
      <c r="D6" s="26" t="s">
        <v>28</v>
      </c>
      <c r="E6" s="38" t="s">
        <v>48</v>
      </c>
      <c r="F6" s="26" t="s">
        <v>49</v>
      </c>
    </row>
    <row r="7" ht="18.75" customHeight="1" spans="1:6">
      <c r="A7" s="52">
        <v>1</v>
      </c>
      <c r="B7" s="115" t="s">
        <v>112</v>
      </c>
      <c r="C7" s="52">
        <v>3</v>
      </c>
      <c r="D7" s="64">
        <v>4</v>
      </c>
      <c r="E7" s="64">
        <v>5</v>
      </c>
      <c r="F7" s="64">
        <v>6</v>
      </c>
    </row>
    <row r="8" ht="21" customHeight="1" spans="1:6">
      <c r="A8" s="14"/>
      <c r="B8" s="116"/>
      <c r="C8" s="116"/>
      <c r="D8" s="16"/>
      <c r="E8" s="16"/>
      <c r="F8" s="16"/>
    </row>
    <row r="9" ht="21" customHeight="1" spans="1:6">
      <c r="A9" s="116"/>
      <c r="B9" s="14"/>
      <c r="C9" s="14"/>
      <c r="D9" s="16"/>
      <c r="E9" s="16"/>
      <c r="F9" s="16"/>
    </row>
    <row r="10" ht="18.75" customHeight="1" spans="1:6">
      <c r="A10" s="117" t="s">
        <v>72</v>
      </c>
      <c r="B10" s="117" t="s">
        <v>72</v>
      </c>
      <c r="C10" s="118" t="s">
        <v>72</v>
      </c>
      <c r="D10" s="16"/>
      <c r="E10" s="16"/>
      <c r="F10" s="16"/>
    </row>
    <row r="11" s="102" customFormat="1" customHeight="1" spans="1:1">
      <c r="A11" s="102" t="s">
        <v>289</v>
      </c>
    </row>
  </sheetData>
  <mergeCells count="8">
    <mergeCell ref="A3:F3"/>
    <mergeCell ref="A4:C4"/>
    <mergeCell ref="D5:F5"/>
    <mergeCell ref="A10:C10"/>
    <mergeCell ref="A11:XFD11"/>
    <mergeCell ref="A5:A6"/>
    <mergeCell ref="B5:B6"/>
    <mergeCell ref="C5:C6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67"/>
      <c r="P2" s="67"/>
      <c r="Q2" s="41" t="s">
        <v>290</v>
      </c>
    </row>
    <row r="3" ht="27.75" customHeight="1" spans="1:17">
      <c r="A3" s="42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73"/>
      <c r="L3" s="21"/>
      <c r="M3" s="21"/>
      <c r="N3" s="21"/>
      <c r="O3" s="73"/>
      <c r="P3" s="73"/>
      <c r="Q3" s="21"/>
    </row>
    <row r="4" ht="18.75" customHeight="1" spans="1:17">
      <c r="A4" s="43" t="str">
        <f>"单位名称："&amp;"曲靖经济技术开发区商务局"</f>
        <v>单位名称：曲靖经济技术开发区商务局</v>
      </c>
      <c r="B4" s="23"/>
      <c r="C4" s="23"/>
      <c r="D4" s="23"/>
      <c r="E4" s="23"/>
      <c r="F4" s="23"/>
      <c r="G4" s="23"/>
      <c r="H4" s="23"/>
      <c r="I4" s="23"/>
      <c r="J4" s="23"/>
      <c r="O4" s="88"/>
      <c r="P4" s="88"/>
      <c r="Q4" s="271" t="s">
        <v>2</v>
      </c>
    </row>
    <row r="5" ht="15.75" customHeight="1" spans="1:17">
      <c r="A5" s="25" t="s">
        <v>292</v>
      </c>
      <c r="B5" s="75" t="s">
        <v>293</v>
      </c>
      <c r="C5" s="75" t="s">
        <v>294</v>
      </c>
      <c r="D5" s="75" t="s">
        <v>295</v>
      </c>
      <c r="E5" s="75" t="s">
        <v>296</v>
      </c>
      <c r="F5" s="75" t="s">
        <v>297</v>
      </c>
      <c r="G5" s="45" t="s">
        <v>192</v>
      </c>
      <c r="H5" s="45"/>
      <c r="I5" s="45"/>
      <c r="J5" s="45"/>
      <c r="K5" s="89"/>
      <c r="L5" s="45"/>
      <c r="M5" s="45"/>
      <c r="N5" s="45"/>
      <c r="O5" s="90"/>
      <c r="P5" s="89"/>
      <c r="Q5" s="46"/>
    </row>
    <row r="6" ht="17.25" customHeight="1" spans="1:17">
      <c r="A6" s="28"/>
      <c r="B6" s="77"/>
      <c r="C6" s="77"/>
      <c r="D6" s="77"/>
      <c r="E6" s="77"/>
      <c r="F6" s="77"/>
      <c r="G6" s="77" t="s">
        <v>28</v>
      </c>
      <c r="H6" s="77" t="s">
        <v>31</v>
      </c>
      <c r="I6" s="77" t="s">
        <v>298</v>
      </c>
      <c r="J6" s="77" t="s">
        <v>299</v>
      </c>
      <c r="K6" s="78" t="s">
        <v>300</v>
      </c>
      <c r="L6" s="91" t="s">
        <v>35</v>
      </c>
      <c r="M6" s="91"/>
      <c r="N6" s="91"/>
      <c r="O6" s="92"/>
      <c r="P6" s="97"/>
      <c r="Q6" s="79"/>
    </row>
    <row r="7" ht="54" customHeight="1" spans="1:17">
      <c r="A7" s="31"/>
      <c r="B7" s="79"/>
      <c r="C7" s="79"/>
      <c r="D7" s="79"/>
      <c r="E7" s="79"/>
      <c r="F7" s="79"/>
      <c r="G7" s="79"/>
      <c r="H7" s="79" t="s">
        <v>30</v>
      </c>
      <c r="I7" s="79"/>
      <c r="J7" s="79"/>
      <c r="K7" s="80"/>
      <c r="L7" s="79" t="s">
        <v>30</v>
      </c>
      <c r="M7" s="79" t="s">
        <v>36</v>
      </c>
      <c r="N7" s="79" t="s">
        <v>197</v>
      </c>
      <c r="O7" s="53" t="s">
        <v>38</v>
      </c>
      <c r="P7" s="80" t="s">
        <v>39</v>
      </c>
      <c r="Q7" s="79" t="s">
        <v>40</v>
      </c>
    </row>
    <row r="8" ht="15" customHeight="1" spans="1:17">
      <c r="A8" s="32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21" customHeight="1" spans="1:17">
      <c r="A9" s="14"/>
      <c r="B9" s="81"/>
      <c r="C9" s="81"/>
      <c r="D9" s="81"/>
      <c r="E9" s="10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25.5" customHeight="1" spans="1:17">
      <c r="A10" s="14"/>
      <c r="B10" s="14"/>
      <c r="C10" s="14"/>
      <c r="D10" s="14"/>
      <c r="E10" s="1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21" customHeight="1" spans="1:17">
      <c r="A11" s="83" t="s">
        <v>72</v>
      </c>
      <c r="B11" s="84"/>
      <c r="C11" s="84"/>
      <c r="D11" s="84"/>
      <c r="E11" s="100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customFormat="1" customHeight="1" spans="1:1">
      <c r="A12" t="s">
        <v>301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pane ySplit="1" topLeftCell="A2" activePane="bottomLeft" state="frozen"/>
      <selection/>
      <selection pane="bottomLeft" activeCell="L19" sqref="L19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customHeight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3.5" customHeight="1" spans="1:18">
      <c r="A2" s="70"/>
      <c r="B2" s="70"/>
      <c r="C2" s="70"/>
      <c r="D2" s="71"/>
      <c r="E2" s="71"/>
      <c r="F2" s="71"/>
      <c r="G2" s="71"/>
      <c r="H2" s="70"/>
      <c r="I2" s="70"/>
      <c r="J2" s="70"/>
      <c r="K2" s="70"/>
      <c r="L2" s="86"/>
      <c r="M2" s="70"/>
      <c r="N2" s="70"/>
      <c r="O2" s="70"/>
      <c r="P2" s="67"/>
      <c r="Q2" s="93"/>
      <c r="R2" s="94" t="s">
        <v>302</v>
      </c>
    </row>
    <row r="3" ht="27.75" customHeight="1" spans="1:18">
      <c r="A3" s="42" t="s">
        <v>303</v>
      </c>
      <c r="B3" s="72"/>
      <c r="C3" s="72"/>
      <c r="D3" s="73"/>
      <c r="E3" s="73"/>
      <c r="F3" s="73"/>
      <c r="G3" s="73"/>
      <c r="H3" s="72"/>
      <c r="I3" s="72"/>
      <c r="J3" s="72"/>
      <c r="K3" s="72"/>
      <c r="L3" s="87"/>
      <c r="M3" s="72"/>
      <c r="N3" s="72"/>
      <c r="O3" s="72"/>
      <c r="P3" s="73"/>
      <c r="Q3" s="87"/>
      <c r="R3" s="72"/>
    </row>
    <row r="4" ht="18.75" customHeight="1" spans="1:18">
      <c r="A4" s="74" t="str">
        <f>"单位名称："&amp;"曲靖经济技术开发区商务局"</f>
        <v>单位名称：曲靖经济技术开发区商务局</v>
      </c>
      <c r="B4" s="60"/>
      <c r="C4" s="60"/>
      <c r="D4" s="62"/>
      <c r="E4" s="62"/>
      <c r="F4" s="62"/>
      <c r="G4" s="62"/>
      <c r="H4" s="60"/>
      <c r="I4" s="60"/>
      <c r="J4" s="60"/>
      <c r="K4" s="60"/>
      <c r="L4" s="86"/>
      <c r="M4" s="70"/>
      <c r="N4" s="70"/>
      <c r="O4" s="70"/>
      <c r="P4" s="88"/>
      <c r="Q4" s="95"/>
      <c r="R4" s="274" t="s">
        <v>2</v>
      </c>
    </row>
    <row r="5" ht="15.75" customHeight="1" spans="1:18">
      <c r="A5" s="25" t="s">
        <v>292</v>
      </c>
      <c r="B5" s="75" t="s">
        <v>304</v>
      </c>
      <c r="C5" s="75" t="s">
        <v>305</v>
      </c>
      <c r="D5" s="76" t="s">
        <v>306</v>
      </c>
      <c r="E5" s="76" t="s">
        <v>307</v>
      </c>
      <c r="F5" s="76" t="s">
        <v>308</v>
      </c>
      <c r="G5" s="76" t="s">
        <v>309</v>
      </c>
      <c r="H5" s="45" t="s">
        <v>192</v>
      </c>
      <c r="I5" s="45"/>
      <c r="J5" s="45"/>
      <c r="K5" s="45"/>
      <c r="L5" s="89"/>
      <c r="M5" s="45"/>
      <c r="N5" s="45"/>
      <c r="O5" s="45"/>
      <c r="P5" s="90"/>
      <c r="Q5" s="89"/>
      <c r="R5" s="46"/>
    </row>
    <row r="6" ht="17.25" customHeight="1" spans="1:18">
      <c r="A6" s="28"/>
      <c r="B6" s="77"/>
      <c r="C6" s="77"/>
      <c r="D6" s="78"/>
      <c r="E6" s="78"/>
      <c r="F6" s="78"/>
      <c r="G6" s="78"/>
      <c r="H6" s="77" t="s">
        <v>28</v>
      </c>
      <c r="I6" s="77" t="s">
        <v>31</v>
      </c>
      <c r="J6" s="77" t="s">
        <v>298</v>
      </c>
      <c r="K6" s="77" t="s">
        <v>299</v>
      </c>
      <c r="L6" s="78" t="s">
        <v>300</v>
      </c>
      <c r="M6" s="91" t="s">
        <v>310</v>
      </c>
      <c r="N6" s="91"/>
      <c r="O6" s="91"/>
      <c r="P6" s="92"/>
      <c r="Q6" s="97"/>
      <c r="R6" s="79"/>
    </row>
    <row r="7" ht="54" customHeight="1" spans="1:18">
      <c r="A7" s="31"/>
      <c r="B7" s="79"/>
      <c r="C7" s="79"/>
      <c r="D7" s="80"/>
      <c r="E7" s="80"/>
      <c r="F7" s="80"/>
      <c r="G7" s="80"/>
      <c r="H7" s="79"/>
      <c r="I7" s="79" t="s">
        <v>30</v>
      </c>
      <c r="J7" s="79"/>
      <c r="K7" s="79"/>
      <c r="L7" s="80"/>
      <c r="M7" s="79" t="s">
        <v>30</v>
      </c>
      <c r="N7" s="79" t="s">
        <v>36</v>
      </c>
      <c r="O7" s="79" t="s">
        <v>197</v>
      </c>
      <c r="P7" s="53" t="s">
        <v>38</v>
      </c>
      <c r="Q7" s="80" t="s">
        <v>39</v>
      </c>
      <c r="R7" s="79" t="s">
        <v>40</v>
      </c>
    </row>
    <row r="8" ht="15" customHeight="1" spans="1:18">
      <c r="A8" s="31">
        <v>1</v>
      </c>
      <c r="B8" s="79">
        <v>2</v>
      </c>
      <c r="C8" s="79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  <c r="O8" s="80">
        <v>15</v>
      </c>
      <c r="P8" s="80">
        <v>16</v>
      </c>
      <c r="Q8" s="80">
        <v>17</v>
      </c>
      <c r="R8" s="80">
        <v>18</v>
      </c>
    </row>
    <row r="9" ht="21" customHeight="1" spans="1:18">
      <c r="A9" s="14"/>
      <c r="B9" s="81"/>
      <c r="C9" s="81"/>
      <c r="D9" s="82"/>
      <c r="E9" s="82"/>
      <c r="F9" s="82"/>
      <c r="G9" s="82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1" customHeight="1" spans="1:18">
      <c r="A10" s="14"/>
      <c r="B10" s="14"/>
      <c r="C10" s="14"/>
      <c r="D10" s="14"/>
      <c r="E10" s="14"/>
      <c r="F10" s="14"/>
      <c r="G10" s="14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1" customHeight="1" spans="1:18">
      <c r="A11" s="83" t="s">
        <v>311</v>
      </c>
      <c r="B11" s="84"/>
      <c r="C11" s="85"/>
      <c r="D11" s="82"/>
      <c r="E11" s="82"/>
      <c r="F11" s="82"/>
      <c r="G11" s="82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Height="1" spans="12:12">
      <c r="L12" t="s">
        <v>312</v>
      </c>
    </row>
  </sheetData>
  <mergeCells count="17">
    <mergeCell ref="A3:R3"/>
    <mergeCell ref="A4:C4"/>
    <mergeCell ref="H5:R5"/>
    <mergeCell ref="M6:R6"/>
    <mergeCell ref="A11:C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4:14">
      <c r="D2" s="55"/>
      <c r="F2" s="56"/>
      <c r="N2" s="67" t="s">
        <v>313</v>
      </c>
    </row>
    <row r="3" ht="35.25" customHeight="1" spans="1:14">
      <c r="A3" s="57" t="s">
        <v>314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ht="24" customHeight="1" spans="1:13">
      <c r="A4" s="59" t="str">
        <f>"单位名称："&amp;"曲靖经济技术开发区商务局"</f>
        <v>单位名称：曲靖经济技术开发区商务局</v>
      </c>
      <c r="B4" s="60"/>
      <c r="C4" s="60"/>
      <c r="D4" s="61"/>
      <c r="E4" s="60"/>
      <c r="F4" s="62"/>
      <c r="G4" s="60"/>
      <c r="H4" s="60"/>
      <c r="I4" s="60"/>
      <c r="J4" s="60"/>
      <c r="K4" s="23"/>
      <c r="L4" s="23"/>
      <c r="M4" s="275" t="s">
        <v>2</v>
      </c>
    </row>
    <row r="5" ht="19.5" customHeight="1" spans="1:14">
      <c r="A5" s="11" t="s">
        <v>315</v>
      </c>
      <c r="B5" s="11" t="s">
        <v>192</v>
      </c>
      <c r="C5" s="11"/>
      <c r="D5" s="11"/>
      <c r="E5" s="11" t="s">
        <v>316</v>
      </c>
      <c r="F5" s="11"/>
      <c r="G5" s="11"/>
      <c r="H5" s="11"/>
      <c r="I5" s="11"/>
      <c r="J5" s="11"/>
      <c r="K5" s="11"/>
      <c r="L5" s="11"/>
      <c r="M5" s="11"/>
      <c r="N5" s="11"/>
    </row>
    <row r="6" ht="40.5" customHeight="1" spans="1:14">
      <c r="A6" s="11"/>
      <c r="B6" s="11" t="s">
        <v>28</v>
      </c>
      <c r="C6" s="10" t="s">
        <v>31</v>
      </c>
      <c r="D6" s="63" t="s">
        <v>317</v>
      </c>
      <c r="E6" s="52" t="s">
        <v>318</v>
      </c>
      <c r="F6" s="52" t="s">
        <v>319</v>
      </c>
      <c r="G6" s="52" t="s">
        <v>320</v>
      </c>
      <c r="H6" s="52" t="s">
        <v>321</v>
      </c>
      <c r="I6" s="52" t="s">
        <v>322</v>
      </c>
      <c r="J6" s="52" t="s">
        <v>323</v>
      </c>
      <c r="K6" s="52" t="s">
        <v>324</v>
      </c>
      <c r="L6" s="52" t="s">
        <v>325</v>
      </c>
      <c r="M6" s="52" t="s">
        <v>326</v>
      </c>
      <c r="N6" s="52" t="s">
        <v>327</v>
      </c>
    </row>
    <row r="7" ht="19.5" customHeight="1" spans="1:14">
      <c r="A7" s="64">
        <v>1</v>
      </c>
      <c r="B7" s="64">
        <v>2</v>
      </c>
      <c r="C7" s="64">
        <v>3</v>
      </c>
      <c r="D7" s="11">
        <v>4</v>
      </c>
      <c r="E7" s="52">
        <v>5</v>
      </c>
      <c r="F7" s="64">
        <v>6</v>
      </c>
      <c r="G7" s="52">
        <v>7</v>
      </c>
      <c r="H7" s="65">
        <v>8</v>
      </c>
      <c r="I7" s="52">
        <v>9</v>
      </c>
      <c r="J7" s="52">
        <v>10</v>
      </c>
      <c r="K7" s="52">
        <v>11</v>
      </c>
      <c r="L7" s="65">
        <v>12</v>
      </c>
      <c r="M7" s="52">
        <v>13</v>
      </c>
      <c r="N7" s="69">
        <v>14</v>
      </c>
    </row>
    <row r="8" ht="18.75" customHeight="1" spans="1:14">
      <c r="A8" s="6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18.75" customHeight="1" spans="1:14">
      <c r="A9" s="6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customHeight="1" spans="1:1">
      <c r="A10" t="s">
        <v>328</v>
      </c>
    </row>
  </sheetData>
  <mergeCells count="6">
    <mergeCell ref="A3:N3"/>
    <mergeCell ref="A4:J4"/>
    <mergeCell ref="M4:N4"/>
    <mergeCell ref="B5:D5"/>
    <mergeCell ref="E5:N5"/>
    <mergeCell ref="A5:A6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3888888888889" defaultRowHeight="12" customHeight="1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4" t="s">
        <v>329</v>
      </c>
    </row>
    <row r="3" ht="28.5" customHeight="1" spans="1:10">
      <c r="A3" s="50" t="s">
        <v>330</v>
      </c>
      <c r="B3" s="4"/>
      <c r="C3" s="4"/>
      <c r="D3" s="4"/>
      <c r="E3" s="4"/>
      <c r="F3" s="51"/>
      <c r="G3" s="4"/>
      <c r="H3" s="51"/>
      <c r="I3" s="51"/>
      <c r="J3" s="4"/>
    </row>
    <row r="4" ht="17.25" customHeight="1" spans="1:1">
      <c r="A4" s="5" t="str">
        <f>"单位名称："&amp;"曲靖经济技术开发区商务局"</f>
        <v>单位名称：曲靖经济技术开发区商务局</v>
      </c>
    </row>
    <row r="5" ht="44.25" customHeight="1" spans="1:10">
      <c r="A5" s="47" t="s">
        <v>228</v>
      </c>
      <c r="B5" s="47" t="s">
        <v>229</v>
      </c>
      <c r="C5" s="47" t="s">
        <v>230</v>
      </c>
      <c r="D5" s="47" t="s">
        <v>231</v>
      </c>
      <c r="E5" s="47" t="s">
        <v>232</v>
      </c>
      <c r="F5" s="52" t="s">
        <v>233</v>
      </c>
      <c r="G5" s="47" t="s">
        <v>234</v>
      </c>
      <c r="H5" s="52" t="s">
        <v>235</v>
      </c>
      <c r="I5" s="52" t="s">
        <v>236</v>
      </c>
      <c r="J5" s="47" t="s">
        <v>237</v>
      </c>
    </row>
    <row r="6" ht="14.25" customHeight="1" spans="1:10">
      <c r="A6" s="47">
        <v>1</v>
      </c>
      <c r="B6" s="52">
        <v>2</v>
      </c>
      <c r="C6" s="53">
        <v>3</v>
      </c>
      <c r="D6" s="53">
        <v>4</v>
      </c>
      <c r="E6" s="53">
        <v>5</v>
      </c>
      <c r="F6" s="53">
        <v>6</v>
      </c>
      <c r="G6" s="52">
        <v>7</v>
      </c>
      <c r="H6" s="53">
        <v>8</v>
      </c>
      <c r="I6" s="52">
        <v>9</v>
      </c>
      <c r="J6" s="52">
        <v>10</v>
      </c>
    </row>
    <row r="7" ht="27.75" customHeight="1" spans="1:10">
      <c r="A7" s="14"/>
      <c r="B7" s="15"/>
      <c r="C7" s="15"/>
      <c r="D7" s="15"/>
      <c r="E7" s="15"/>
      <c r="F7" s="15"/>
      <c r="G7" s="15"/>
      <c r="H7" s="15"/>
      <c r="I7" s="15"/>
      <c r="J7" s="15"/>
    </row>
    <row r="8" ht="26.25" customHeight="1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Height="1" spans="1:1">
      <c r="A9" t="s">
        <v>331</v>
      </c>
    </row>
  </sheetData>
  <mergeCells count="2">
    <mergeCell ref="A3:J3"/>
    <mergeCell ref="A4:H4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8:8">
      <c r="H2" s="41" t="s">
        <v>332</v>
      </c>
    </row>
    <row r="3" ht="28.5" customHeight="1" spans="1:8">
      <c r="A3" s="42" t="s">
        <v>333</v>
      </c>
      <c r="B3" s="21"/>
      <c r="C3" s="21"/>
      <c r="D3" s="21"/>
      <c r="E3" s="21"/>
      <c r="F3" s="21"/>
      <c r="G3" s="21"/>
      <c r="H3" s="21"/>
    </row>
    <row r="4" ht="13.5" customHeight="1" spans="1:2">
      <c r="A4" s="43" t="str">
        <f>"单位名称："&amp;"曲靖经济技术开发区商务局"</f>
        <v>单位名称：曲靖经济技术开发区商务局</v>
      </c>
      <c r="B4" s="22"/>
    </row>
    <row r="5" ht="18" customHeight="1" spans="1:8">
      <c r="A5" s="25" t="s">
        <v>284</v>
      </c>
      <c r="B5" s="25" t="s">
        <v>334</v>
      </c>
      <c r="C5" s="25" t="s">
        <v>335</v>
      </c>
      <c r="D5" s="25" t="s">
        <v>336</v>
      </c>
      <c r="E5" s="25" t="s">
        <v>337</v>
      </c>
      <c r="F5" s="44" t="s">
        <v>338</v>
      </c>
      <c r="G5" s="45"/>
      <c r="H5" s="46"/>
    </row>
    <row r="6" ht="18" customHeight="1" spans="1:8">
      <c r="A6" s="31"/>
      <c r="B6" s="31"/>
      <c r="C6" s="31"/>
      <c r="D6" s="31"/>
      <c r="E6" s="31"/>
      <c r="F6" s="47" t="s">
        <v>296</v>
      </c>
      <c r="G6" s="47" t="s">
        <v>339</v>
      </c>
      <c r="H6" s="47" t="s">
        <v>340</v>
      </c>
    </row>
    <row r="7" ht="21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33" customHeight="1" spans="1:8">
      <c r="A8" s="14"/>
      <c r="B8" s="14"/>
      <c r="C8" s="14"/>
      <c r="D8" s="14"/>
      <c r="E8" s="14"/>
      <c r="F8" s="14"/>
      <c r="G8" s="16"/>
      <c r="H8" s="16"/>
    </row>
    <row r="9" ht="24" customHeight="1" spans="1:8">
      <c r="A9" s="48" t="s">
        <v>28</v>
      </c>
      <c r="B9" s="49"/>
      <c r="C9" s="49"/>
      <c r="D9" s="49"/>
      <c r="E9" s="49"/>
      <c r="F9" s="14"/>
      <c r="G9" s="16"/>
      <c r="H9" s="16"/>
    </row>
    <row r="10" customHeight="1" spans="1:1">
      <c r="A10" t="s">
        <v>341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0"/>
      <c r="E2" s="20"/>
      <c r="F2" s="20"/>
      <c r="G2" s="20"/>
      <c r="K2" s="37" t="s">
        <v>342</v>
      </c>
    </row>
    <row r="3" ht="27.75" customHeight="1" spans="1:11">
      <c r="A3" s="21" t="s">
        <v>343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13.5" customHeight="1" spans="1:11">
      <c r="A4" s="5" t="str">
        <f>"单位名称："&amp;"曲靖经济技术开发区商务局"</f>
        <v>单位名称：曲靖经济技术开发区商务局</v>
      </c>
      <c r="B4" s="22"/>
      <c r="C4" s="22"/>
      <c r="D4" s="22"/>
      <c r="E4" s="22"/>
      <c r="F4" s="22"/>
      <c r="G4" s="22"/>
      <c r="H4" s="23"/>
      <c r="I4" s="23"/>
      <c r="J4" s="23"/>
      <c r="K4" s="276" t="s">
        <v>2</v>
      </c>
    </row>
    <row r="5" ht="21.75" customHeight="1" spans="1:11">
      <c r="A5" s="24" t="s">
        <v>212</v>
      </c>
      <c r="B5" s="24" t="s">
        <v>187</v>
      </c>
      <c r="C5" s="24" t="s">
        <v>185</v>
      </c>
      <c r="D5" s="25" t="s">
        <v>188</v>
      </c>
      <c r="E5" s="25" t="s">
        <v>189</v>
      </c>
      <c r="F5" s="25" t="s">
        <v>213</v>
      </c>
      <c r="G5" s="25" t="s">
        <v>214</v>
      </c>
      <c r="H5" s="26" t="s">
        <v>28</v>
      </c>
      <c r="I5" s="38" t="s">
        <v>344</v>
      </c>
      <c r="J5" s="39"/>
      <c r="K5" s="40"/>
    </row>
    <row r="6" ht="21.75" customHeight="1" spans="1:11">
      <c r="A6" s="27"/>
      <c r="B6" s="27"/>
      <c r="C6" s="27"/>
      <c r="D6" s="28"/>
      <c r="E6" s="28"/>
      <c r="F6" s="28"/>
      <c r="G6" s="28"/>
      <c r="H6" s="29"/>
      <c r="I6" s="25" t="s">
        <v>31</v>
      </c>
      <c r="J6" s="25" t="s">
        <v>32</v>
      </c>
      <c r="K6" s="25" t="s">
        <v>33</v>
      </c>
    </row>
    <row r="7" ht="40.5" customHeight="1" spans="1:11">
      <c r="A7" s="30"/>
      <c r="B7" s="30"/>
      <c r="C7" s="30"/>
      <c r="D7" s="31"/>
      <c r="E7" s="31"/>
      <c r="F7" s="31"/>
      <c r="G7" s="31"/>
      <c r="H7" s="32"/>
      <c r="I7" s="31" t="s">
        <v>30</v>
      </c>
      <c r="J7" s="31"/>
      <c r="K7" s="31"/>
    </row>
    <row r="8" ht="15" customHeight="1" spans="1:1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3">
        <v>10</v>
      </c>
      <c r="K8" s="13">
        <v>11</v>
      </c>
    </row>
    <row r="9" ht="18.75" customHeight="1" spans="1:11">
      <c r="A9" s="33"/>
      <c r="B9" s="14"/>
      <c r="C9" s="33"/>
      <c r="D9" s="33"/>
      <c r="E9" s="33"/>
      <c r="F9" s="33"/>
      <c r="G9" s="33"/>
      <c r="H9" s="16"/>
      <c r="I9" s="16"/>
      <c r="J9" s="16"/>
      <c r="K9" s="16"/>
    </row>
    <row r="10" ht="18.75" customHeight="1" spans="1:11">
      <c r="A10" s="14"/>
      <c r="B10" s="14"/>
      <c r="C10" s="14"/>
      <c r="D10" s="14"/>
      <c r="E10" s="14"/>
      <c r="F10" s="14"/>
      <c r="G10" s="14"/>
      <c r="H10" s="16"/>
      <c r="I10" s="16"/>
      <c r="J10" s="16"/>
      <c r="K10" s="16"/>
    </row>
    <row r="11" ht="18.75" customHeight="1" spans="1:11">
      <c r="A11" s="34" t="s">
        <v>72</v>
      </c>
      <c r="B11" s="35"/>
      <c r="C11" s="35"/>
      <c r="D11" s="35"/>
      <c r="E11" s="35"/>
      <c r="F11" s="35"/>
      <c r="G11" s="36"/>
      <c r="H11" s="16"/>
      <c r="I11" s="16"/>
      <c r="J11" s="16"/>
      <c r="K11" s="16"/>
    </row>
    <row r="12" customHeight="1" spans="1:1">
      <c r="A12" t="s">
        <v>345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3" sqref="A3:T3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9:20">
      <c r="I2" s="71"/>
      <c r="O2" s="71"/>
      <c r="P2" s="71"/>
      <c r="Q2" s="71"/>
      <c r="R2" s="71"/>
      <c r="S2" s="95" t="s">
        <v>23</v>
      </c>
      <c r="T2" s="37" t="s">
        <v>23</v>
      </c>
    </row>
    <row r="3" ht="36" customHeight="1" spans="1:20">
      <c r="A3" s="232" t="s">
        <v>24</v>
      </c>
      <c r="B3" s="21"/>
      <c r="C3" s="21"/>
      <c r="D3" s="21"/>
      <c r="E3" s="21"/>
      <c r="F3" s="21"/>
      <c r="G3" s="21"/>
      <c r="H3" s="21"/>
      <c r="I3" s="73"/>
      <c r="J3" s="21"/>
      <c r="K3" s="21"/>
      <c r="L3" s="21"/>
      <c r="M3" s="21"/>
      <c r="N3" s="21"/>
      <c r="O3" s="73"/>
      <c r="P3" s="73"/>
      <c r="Q3" s="73"/>
      <c r="R3" s="73"/>
      <c r="S3" s="21"/>
      <c r="T3" s="73"/>
    </row>
    <row r="4" ht="20.25" customHeight="1" spans="1:20">
      <c r="A4" s="43" t="str">
        <f>"单位名称："&amp;"曲靖经济技术开发区商务局"</f>
        <v>单位名称：曲靖经济技术开发区商务局</v>
      </c>
      <c r="B4" s="23"/>
      <c r="C4" s="23"/>
      <c r="D4" s="23"/>
      <c r="E4" s="23"/>
      <c r="F4" s="23"/>
      <c r="G4" s="23"/>
      <c r="H4" s="23"/>
      <c r="I4" s="62"/>
      <c r="J4" s="23"/>
      <c r="K4" s="23"/>
      <c r="L4" s="23"/>
      <c r="M4" s="23"/>
      <c r="N4" s="23"/>
      <c r="O4" s="62"/>
      <c r="P4" s="62"/>
      <c r="Q4" s="62"/>
      <c r="R4" s="62"/>
      <c r="S4" s="269" t="s">
        <v>2</v>
      </c>
      <c r="T4" s="254" t="s">
        <v>25</v>
      </c>
    </row>
    <row r="5" ht="18.75" customHeight="1" spans="1:20">
      <c r="A5" s="233" t="s">
        <v>26</v>
      </c>
      <c r="B5" s="234" t="s">
        <v>27</v>
      </c>
      <c r="C5" s="234" t="s">
        <v>28</v>
      </c>
      <c r="D5" s="235" t="s">
        <v>29</v>
      </c>
      <c r="E5" s="236"/>
      <c r="F5" s="236"/>
      <c r="G5" s="236"/>
      <c r="H5" s="236"/>
      <c r="I5" s="246"/>
      <c r="J5" s="236"/>
      <c r="K5" s="236"/>
      <c r="L5" s="236"/>
      <c r="M5" s="236"/>
      <c r="N5" s="247"/>
      <c r="O5" s="235" t="s">
        <v>19</v>
      </c>
      <c r="P5" s="235"/>
      <c r="Q5" s="235"/>
      <c r="R5" s="235"/>
      <c r="S5" s="236"/>
      <c r="T5" s="255"/>
    </row>
    <row r="6" ht="24.75" customHeight="1" spans="1:20">
      <c r="A6" s="237"/>
      <c r="B6" s="238"/>
      <c r="C6" s="238"/>
      <c r="D6" s="238" t="s">
        <v>30</v>
      </c>
      <c r="E6" s="238" t="s">
        <v>31</v>
      </c>
      <c r="F6" s="238" t="s">
        <v>32</v>
      </c>
      <c r="G6" s="238" t="s">
        <v>33</v>
      </c>
      <c r="H6" s="238" t="s">
        <v>34</v>
      </c>
      <c r="I6" s="248" t="s">
        <v>35</v>
      </c>
      <c r="J6" s="249"/>
      <c r="K6" s="249"/>
      <c r="L6" s="249"/>
      <c r="M6" s="249"/>
      <c r="N6" s="250"/>
      <c r="O6" s="251" t="s">
        <v>30</v>
      </c>
      <c r="P6" s="251" t="s">
        <v>31</v>
      </c>
      <c r="Q6" s="233" t="s">
        <v>32</v>
      </c>
      <c r="R6" s="234" t="s">
        <v>33</v>
      </c>
      <c r="S6" s="256" t="s">
        <v>34</v>
      </c>
      <c r="T6" s="234" t="s">
        <v>35</v>
      </c>
    </row>
    <row r="7" ht="24.75" customHeight="1" spans="1:20">
      <c r="A7" s="239"/>
      <c r="B7" s="240"/>
      <c r="C7" s="240"/>
      <c r="D7" s="240"/>
      <c r="E7" s="240"/>
      <c r="F7" s="240"/>
      <c r="G7" s="240"/>
      <c r="H7" s="240"/>
      <c r="I7" s="13" t="s">
        <v>30</v>
      </c>
      <c r="J7" s="252" t="s">
        <v>36</v>
      </c>
      <c r="K7" s="252" t="s">
        <v>37</v>
      </c>
      <c r="L7" s="252" t="s">
        <v>38</v>
      </c>
      <c r="M7" s="252" t="s">
        <v>39</v>
      </c>
      <c r="N7" s="252" t="s">
        <v>40</v>
      </c>
      <c r="O7" s="253"/>
      <c r="P7" s="253"/>
      <c r="Q7" s="257"/>
      <c r="R7" s="253"/>
      <c r="S7" s="240"/>
      <c r="T7" s="240"/>
    </row>
    <row r="8" ht="16.5" customHeight="1" spans="1:20">
      <c r="A8" s="241">
        <v>1</v>
      </c>
      <c r="B8" s="12">
        <v>2</v>
      </c>
      <c r="C8" s="12">
        <v>3</v>
      </c>
      <c r="D8" s="12">
        <v>4</v>
      </c>
      <c r="E8" s="242">
        <v>5</v>
      </c>
      <c r="F8" s="243">
        <v>6</v>
      </c>
      <c r="G8" s="243">
        <v>7</v>
      </c>
      <c r="H8" s="242">
        <v>8</v>
      </c>
      <c r="I8" s="242">
        <v>9</v>
      </c>
      <c r="J8" s="243">
        <v>10</v>
      </c>
      <c r="K8" s="243">
        <v>11</v>
      </c>
      <c r="L8" s="242">
        <v>12</v>
      </c>
      <c r="M8" s="242">
        <v>13</v>
      </c>
      <c r="N8" s="243">
        <v>14</v>
      </c>
      <c r="O8" s="243">
        <v>15</v>
      </c>
      <c r="P8" s="242">
        <v>16</v>
      </c>
      <c r="Q8" s="258">
        <v>17</v>
      </c>
      <c r="R8" s="259">
        <v>18</v>
      </c>
      <c r="S8" s="259">
        <v>19</v>
      </c>
      <c r="T8" s="259">
        <v>20</v>
      </c>
    </row>
    <row r="9" ht="16.5" customHeight="1" spans="1:20">
      <c r="A9" s="14" t="s">
        <v>41</v>
      </c>
      <c r="B9" s="14" t="s">
        <v>42</v>
      </c>
      <c r="C9" s="16">
        <v>388.3</v>
      </c>
      <c r="D9" s="16">
        <v>388.3</v>
      </c>
      <c r="E9" s="16">
        <v>388.3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16.5" customHeight="1" outlineLevel="1" spans="1:20">
      <c r="A10" s="141" t="s">
        <v>43</v>
      </c>
      <c r="B10" s="141" t="s">
        <v>42</v>
      </c>
      <c r="C10" s="16">
        <v>388.3</v>
      </c>
      <c r="D10" s="16">
        <v>388.3</v>
      </c>
      <c r="E10" s="16">
        <v>388.3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4"/>
      <c r="T10" s="14"/>
    </row>
    <row r="11" ht="12.75" customHeight="1" spans="1:20">
      <c r="A11" s="244" t="s">
        <v>28</v>
      </c>
      <c r="B11" s="245"/>
      <c r="C11" s="16">
        <v>388.3</v>
      </c>
      <c r="D11" s="16">
        <v>388.3</v>
      </c>
      <c r="E11" s="16">
        <v>388.3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</sheetData>
  <mergeCells count="22">
    <mergeCell ref="S2:T2"/>
    <mergeCell ref="A3:T3"/>
    <mergeCell ref="A4:D4"/>
    <mergeCell ref="S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C14" sqref="C14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346</v>
      </c>
    </row>
    <row r="3" ht="27.75" customHeight="1" spans="1:7">
      <c r="A3" s="4" t="s">
        <v>347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"单位名称："&amp;"曲靖经济技术开发区商务局"</f>
        <v>单位名称：曲靖经济技术开发区商务局</v>
      </c>
      <c r="B4" s="6"/>
      <c r="C4" s="6"/>
      <c r="D4" s="6"/>
      <c r="E4" s="7"/>
      <c r="F4" s="7"/>
      <c r="G4" s="276" t="s">
        <v>2</v>
      </c>
    </row>
    <row r="5" ht="21.75" customHeight="1" spans="1:7">
      <c r="A5" s="9" t="s">
        <v>185</v>
      </c>
      <c r="B5" s="9" t="s">
        <v>212</v>
      </c>
      <c r="C5" s="9" t="s">
        <v>187</v>
      </c>
      <c r="D5" s="10" t="s">
        <v>348</v>
      </c>
      <c r="E5" s="11" t="s">
        <v>31</v>
      </c>
      <c r="F5" s="11"/>
      <c r="G5" s="11"/>
    </row>
    <row r="6" ht="21.75" customHeight="1" spans="1:7">
      <c r="A6" s="9"/>
      <c r="B6" s="9"/>
      <c r="C6" s="9"/>
      <c r="D6" s="10"/>
      <c r="E6" s="11" t="str">
        <f>"2025"&amp;"年 "</f>
        <v>2025年 </v>
      </c>
      <c r="F6" s="10" t="str">
        <f>"2025"+1&amp;"年 "</f>
        <v>2026年 </v>
      </c>
      <c r="G6" s="10" t="str">
        <f>"2025"+2&amp;"年 "</f>
        <v>2027年 </v>
      </c>
    </row>
    <row r="7" ht="40.5" customHeight="1" spans="1:7">
      <c r="A7" s="9"/>
      <c r="B7" s="9"/>
      <c r="C7" s="9"/>
      <c r="D7" s="10"/>
      <c r="E7" s="11"/>
      <c r="F7" s="10" t="s">
        <v>30</v>
      </c>
      <c r="G7" s="10"/>
    </row>
    <row r="8" ht="15.75" customHeight="1" spans="1:7">
      <c r="A8" s="12">
        <v>1</v>
      </c>
      <c r="B8" s="12">
        <v>2</v>
      </c>
      <c r="C8" s="12">
        <v>3</v>
      </c>
      <c r="D8" s="12">
        <v>4</v>
      </c>
      <c r="E8" s="12">
        <v>8</v>
      </c>
      <c r="F8" s="12">
        <v>9</v>
      </c>
      <c r="G8" s="13">
        <v>10</v>
      </c>
    </row>
    <row r="9" ht="26.25" customHeight="1" spans="1:7">
      <c r="A9" s="14" t="s">
        <v>42</v>
      </c>
      <c r="B9" s="15"/>
      <c r="C9" s="15"/>
      <c r="D9" s="15"/>
      <c r="E9" s="16">
        <v>384.5</v>
      </c>
      <c r="F9" s="16"/>
      <c r="G9" s="16"/>
    </row>
    <row r="10" ht="24.75" customHeight="1" spans="1:7">
      <c r="A10" s="15"/>
      <c r="B10" s="14" t="s">
        <v>349</v>
      </c>
      <c r="C10" s="14" t="s">
        <v>221</v>
      </c>
      <c r="D10" s="14" t="s">
        <v>350</v>
      </c>
      <c r="E10" s="16">
        <v>300</v>
      </c>
      <c r="F10" s="16"/>
      <c r="G10" s="16"/>
    </row>
    <row r="11" ht="24.75" customHeight="1" spans="1:7">
      <c r="A11" s="14"/>
      <c r="B11" s="14" t="s">
        <v>349</v>
      </c>
      <c r="C11" s="14" t="s">
        <v>224</v>
      </c>
      <c r="D11" s="14" t="s">
        <v>350</v>
      </c>
      <c r="E11" s="16">
        <v>4.5</v>
      </c>
      <c r="F11" s="16"/>
      <c r="G11" s="16"/>
    </row>
    <row r="12" ht="24.75" customHeight="1" spans="1:7">
      <c r="A12" s="14"/>
      <c r="B12" s="14" t="s">
        <v>349</v>
      </c>
      <c r="C12" s="14" t="s">
        <v>217</v>
      </c>
      <c r="D12" s="14" t="s">
        <v>350</v>
      </c>
      <c r="E12" s="16">
        <v>80</v>
      </c>
      <c r="F12" s="16"/>
      <c r="G12" s="16"/>
    </row>
    <row r="13" ht="18.75" customHeight="1" spans="1:7">
      <c r="A13" s="17" t="s">
        <v>28</v>
      </c>
      <c r="B13" s="18" t="s">
        <v>351</v>
      </c>
      <c r="C13" s="18"/>
      <c r="D13" s="19"/>
      <c r="E13" s="16">
        <v>384.5</v>
      </c>
      <c r="F13" s="16"/>
      <c r="G13" s="16"/>
    </row>
  </sheetData>
  <mergeCells count="12">
    <mergeCell ref="A3:G3"/>
    <mergeCell ref="A4:D4"/>
    <mergeCell ref="E5:G5"/>
    <mergeCell ref="A13:D13"/>
    <mergeCell ref="A5:A7"/>
    <mergeCell ref="A9:A12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6"/>
  <sheetViews>
    <sheetView showZeros="0" workbookViewId="0">
      <pane ySplit="1" topLeftCell="A4" activePane="bottomLeft" state="frozen"/>
      <selection/>
      <selection pane="bottomLeft" activeCell="B18" sqref="B18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.75" customHeight="1" spans="17:17">
      <c r="Q2" s="41" t="s">
        <v>44</v>
      </c>
    </row>
    <row r="3" ht="28.5" customHeight="1" spans="1:17">
      <c r="A3" s="4" t="s">
        <v>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15" customHeight="1" spans="1:17">
      <c r="A4" s="213" t="str">
        <f>"单位名称："&amp;"曲靖经济技术开发区商务局"</f>
        <v>单位名称：曲靖经济技术开发区商务局</v>
      </c>
      <c r="B4" s="214"/>
      <c r="C4" s="60"/>
      <c r="D4" s="7"/>
      <c r="E4" s="60"/>
      <c r="F4" s="7"/>
      <c r="G4" s="60"/>
      <c r="H4" s="7"/>
      <c r="I4" s="7"/>
      <c r="J4" s="7"/>
      <c r="K4" s="60"/>
      <c r="L4" s="7"/>
      <c r="M4" s="60"/>
      <c r="N4" s="60"/>
      <c r="O4" s="7"/>
      <c r="P4" s="7"/>
      <c r="Q4" s="270" t="s">
        <v>2</v>
      </c>
    </row>
    <row r="5" ht="17.25" customHeight="1" spans="1:17">
      <c r="A5" s="215" t="s">
        <v>46</v>
      </c>
      <c r="B5" s="216" t="s">
        <v>47</v>
      </c>
      <c r="C5" s="217" t="s">
        <v>28</v>
      </c>
      <c r="D5" s="218" t="s">
        <v>48</v>
      </c>
      <c r="E5" s="11"/>
      <c r="F5" s="218" t="s">
        <v>49</v>
      </c>
      <c r="G5" s="11"/>
      <c r="H5" s="219" t="s">
        <v>31</v>
      </c>
      <c r="I5" s="225" t="s">
        <v>32</v>
      </c>
      <c r="J5" s="216" t="s">
        <v>50</v>
      </c>
      <c r="K5" s="226" t="s">
        <v>33</v>
      </c>
      <c r="L5" s="218" t="s">
        <v>35</v>
      </c>
      <c r="M5" s="227"/>
      <c r="N5" s="227"/>
      <c r="O5" s="227"/>
      <c r="P5" s="227"/>
      <c r="Q5" s="231"/>
    </row>
    <row r="6" ht="26.25" customHeight="1" spans="1:17">
      <c r="A6" s="11"/>
      <c r="B6" s="220"/>
      <c r="C6" s="220"/>
      <c r="D6" s="220" t="s">
        <v>28</v>
      </c>
      <c r="E6" s="220" t="s">
        <v>51</v>
      </c>
      <c r="F6" s="220" t="s">
        <v>28</v>
      </c>
      <c r="G6" s="221" t="s">
        <v>51</v>
      </c>
      <c r="H6" s="220"/>
      <c r="I6" s="220"/>
      <c r="J6" s="220"/>
      <c r="K6" s="221"/>
      <c r="L6" s="220" t="s">
        <v>30</v>
      </c>
      <c r="M6" s="228" t="s">
        <v>52</v>
      </c>
      <c r="N6" s="228" t="s">
        <v>53</v>
      </c>
      <c r="O6" s="228" t="s">
        <v>54</v>
      </c>
      <c r="P6" s="228" t="s">
        <v>55</v>
      </c>
      <c r="Q6" s="228" t="s">
        <v>56</v>
      </c>
    </row>
    <row r="7" ht="16.5" customHeight="1" spans="1:17">
      <c r="A7" s="11">
        <v>1</v>
      </c>
      <c r="B7" s="220">
        <v>2</v>
      </c>
      <c r="C7" s="220">
        <v>3</v>
      </c>
      <c r="D7" s="220">
        <v>4</v>
      </c>
      <c r="E7" s="222">
        <v>5</v>
      </c>
      <c r="F7" s="223">
        <v>6</v>
      </c>
      <c r="G7" s="222">
        <v>7</v>
      </c>
      <c r="H7" s="223">
        <v>8</v>
      </c>
      <c r="I7" s="222">
        <v>9</v>
      </c>
      <c r="J7" s="222">
        <v>10</v>
      </c>
      <c r="K7" s="222">
        <v>11</v>
      </c>
      <c r="L7" s="222">
        <v>12</v>
      </c>
      <c r="M7" s="229">
        <v>13</v>
      </c>
      <c r="N7" s="230">
        <v>14</v>
      </c>
      <c r="O7" s="230">
        <v>15</v>
      </c>
      <c r="P7" s="230">
        <v>16</v>
      </c>
      <c r="Q7" s="230">
        <v>17</v>
      </c>
    </row>
    <row r="8" ht="19.5" customHeight="1" spans="1:17">
      <c r="A8" s="14" t="s">
        <v>57</v>
      </c>
      <c r="B8" s="14" t="s">
        <v>58</v>
      </c>
      <c r="C8" s="16">
        <v>388.3</v>
      </c>
      <c r="D8" s="16">
        <v>3.8</v>
      </c>
      <c r="E8" s="16">
        <v>3.8</v>
      </c>
      <c r="F8" s="16">
        <v>384.5</v>
      </c>
      <c r="G8" s="16">
        <v>384.5</v>
      </c>
      <c r="H8" s="16">
        <v>388.3</v>
      </c>
      <c r="I8" s="16"/>
      <c r="J8" s="16"/>
      <c r="K8" s="16"/>
      <c r="L8" s="16"/>
      <c r="M8" s="16"/>
      <c r="N8" s="16"/>
      <c r="O8" s="16"/>
      <c r="P8" s="16"/>
      <c r="Q8" s="16"/>
    </row>
    <row r="9" ht="19.5" customHeight="1" spans="1:17">
      <c r="A9" s="141" t="s">
        <v>59</v>
      </c>
      <c r="B9" s="141" t="s">
        <v>60</v>
      </c>
      <c r="C9" s="16">
        <v>87.3</v>
      </c>
      <c r="D9" s="16">
        <v>2.8</v>
      </c>
      <c r="E9" s="16">
        <v>2.8</v>
      </c>
      <c r="F9" s="16">
        <v>84.5</v>
      </c>
      <c r="G9" s="16">
        <v>84.5</v>
      </c>
      <c r="H9" s="16">
        <v>87.3</v>
      </c>
      <c r="I9" s="16"/>
      <c r="J9" s="16"/>
      <c r="K9" s="16"/>
      <c r="L9" s="16"/>
      <c r="M9" s="16"/>
      <c r="N9" s="16"/>
      <c r="O9" s="16"/>
      <c r="P9" s="16"/>
      <c r="Q9" s="16"/>
    </row>
    <row r="10" ht="19.5" customHeight="1" spans="1:17">
      <c r="A10" s="161" t="s">
        <v>61</v>
      </c>
      <c r="B10" s="161" t="s">
        <v>62</v>
      </c>
      <c r="C10" s="16">
        <v>2.8</v>
      </c>
      <c r="D10" s="16">
        <v>2.8</v>
      </c>
      <c r="E10" s="16">
        <v>2.8</v>
      </c>
      <c r="F10" s="16"/>
      <c r="G10" s="16"/>
      <c r="H10" s="16">
        <v>2.8</v>
      </c>
      <c r="I10" s="16"/>
      <c r="J10" s="16"/>
      <c r="K10" s="16"/>
      <c r="L10" s="16"/>
      <c r="M10" s="16"/>
      <c r="N10" s="16"/>
      <c r="O10" s="16"/>
      <c r="P10" s="16"/>
      <c r="Q10" s="16"/>
    </row>
    <row r="11" ht="19.5" customHeight="1" spans="1:17">
      <c r="A11" s="161" t="s">
        <v>63</v>
      </c>
      <c r="B11" s="161" t="s">
        <v>64</v>
      </c>
      <c r="C11" s="16">
        <v>84.5</v>
      </c>
      <c r="D11" s="16"/>
      <c r="E11" s="16"/>
      <c r="F11" s="16">
        <v>84.5</v>
      </c>
      <c r="G11" s="16">
        <v>84.5</v>
      </c>
      <c r="H11" s="16">
        <v>84.5</v>
      </c>
      <c r="I11" s="16"/>
      <c r="J11" s="16"/>
      <c r="K11" s="16"/>
      <c r="L11" s="16"/>
      <c r="M11" s="16"/>
      <c r="N11" s="16"/>
      <c r="O11" s="16"/>
      <c r="P11" s="16"/>
      <c r="Q11" s="16"/>
    </row>
    <row r="12" ht="19.5" customHeight="1" spans="1:17">
      <c r="A12" s="141" t="s">
        <v>65</v>
      </c>
      <c r="B12" s="141" t="s">
        <v>66</v>
      </c>
      <c r="C12" s="16">
        <v>300</v>
      </c>
      <c r="D12" s="16"/>
      <c r="E12" s="16"/>
      <c r="F12" s="16">
        <v>300</v>
      </c>
      <c r="G12" s="16">
        <v>300</v>
      </c>
      <c r="H12" s="16">
        <v>300</v>
      </c>
      <c r="I12" s="16"/>
      <c r="J12" s="16"/>
      <c r="K12" s="16"/>
      <c r="L12" s="16"/>
      <c r="M12" s="16"/>
      <c r="N12" s="16"/>
      <c r="O12" s="16"/>
      <c r="P12" s="16"/>
      <c r="Q12" s="16"/>
    </row>
    <row r="13" ht="19.5" customHeight="1" spans="1:17">
      <c r="A13" s="161" t="s">
        <v>67</v>
      </c>
      <c r="B13" s="161" t="s">
        <v>68</v>
      </c>
      <c r="C13" s="16">
        <v>300</v>
      </c>
      <c r="D13" s="16"/>
      <c r="E13" s="16"/>
      <c r="F13" s="16">
        <v>300</v>
      </c>
      <c r="G13" s="16">
        <v>300</v>
      </c>
      <c r="H13" s="16">
        <v>300</v>
      </c>
      <c r="I13" s="16"/>
      <c r="J13" s="16"/>
      <c r="K13" s="16"/>
      <c r="L13" s="16"/>
      <c r="M13" s="16"/>
      <c r="N13" s="16"/>
      <c r="O13" s="16"/>
      <c r="P13" s="16"/>
      <c r="Q13" s="16"/>
    </row>
    <row r="14" ht="19.5" customHeight="1" spans="1:17">
      <c r="A14" s="141" t="s">
        <v>69</v>
      </c>
      <c r="B14" s="141" t="s">
        <v>70</v>
      </c>
      <c r="C14" s="16">
        <v>1</v>
      </c>
      <c r="D14" s="16">
        <v>1</v>
      </c>
      <c r="E14" s="16">
        <v>1</v>
      </c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16"/>
    </row>
    <row r="15" ht="19.5" customHeight="1" spans="1:17">
      <c r="A15" s="161" t="s">
        <v>71</v>
      </c>
      <c r="B15" s="161" t="s">
        <v>62</v>
      </c>
      <c r="C15" s="16">
        <v>1</v>
      </c>
      <c r="D15" s="16">
        <v>1</v>
      </c>
      <c r="E15" s="16">
        <v>1</v>
      </c>
      <c r="F15" s="16"/>
      <c r="G15" s="16"/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</row>
    <row r="16" ht="17.25" customHeight="1" spans="1:17">
      <c r="A16" s="224" t="s">
        <v>72</v>
      </c>
      <c r="B16" s="225" t="s">
        <v>72</v>
      </c>
      <c r="C16" s="16">
        <v>388.3</v>
      </c>
      <c r="D16" s="16">
        <v>3.8</v>
      </c>
      <c r="E16" s="16">
        <v>3.8</v>
      </c>
      <c r="F16" s="16">
        <v>384.5</v>
      </c>
      <c r="G16" s="16">
        <v>384.5</v>
      </c>
      <c r="H16" s="16">
        <v>388.3</v>
      </c>
      <c r="I16" s="16"/>
      <c r="J16" s="16"/>
      <c r="K16" s="16"/>
      <c r="L16" s="16"/>
      <c r="M16" s="16"/>
      <c r="N16" s="16"/>
      <c r="O16" s="16"/>
      <c r="P16" s="16"/>
      <c r="Q16" s="16"/>
    </row>
  </sheetData>
  <mergeCells count="13">
    <mergeCell ref="A3:Q3"/>
    <mergeCell ref="A4:N4"/>
    <mergeCell ref="D5:E5"/>
    <mergeCell ref="F5:G5"/>
    <mergeCell ref="L5:Q5"/>
    <mergeCell ref="A16:B16"/>
    <mergeCell ref="A5:A6"/>
    <mergeCell ref="B5:B6"/>
    <mergeCell ref="C5:C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3"/>
  <sheetViews>
    <sheetView showZeros="0" workbookViewId="0">
      <pane ySplit="1" topLeftCell="A18" activePane="bottomLeft" state="frozen"/>
      <selection/>
      <selection pane="bottomLeft" activeCell="A32" sqref="$A32:$XFD41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1"/>
      <c r="B1" s="1"/>
      <c r="C1" s="1"/>
      <c r="D1" s="1"/>
    </row>
    <row r="2" customHeight="1" spans="1:4">
      <c r="A2" s="1"/>
      <c r="C2" s="205"/>
      <c r="D2" s="149" t="s">
        <v>73</v>
      </c>
    </row>
    <row r="3" ht="31.5" customHeight="1" spans="1:4">
      <c r="A3" s="50" t="s">
        <v>74</v>
      </c>
      <c r="B3" s="206"/>
      <c r="C3" s="205"/>
      <c r="D3" s="206"/>
    </row>
    <row r="4" ht="17.25" customHeight="1" spans="1:4">
      <c r="A4" s="110" t="str">
        <f>"单位名称："&amp;"曲靖经济技术开发区商务局"</f>
        <v>单位名称：曲靖经济技术开发区商务局</v>
      </c>
      <c r="B4" s="207"/>
      <c r="C4" s="205"/>
      <c r="D4" s="271" t="s">
        <v>2</v>
      </c>
    </row>
    <row r="5" ht="19.5" customHeight="1" spans="1:4">
      <c r="A5" s="11" t="s">
        <v>3</v>
      </c>
      <c r="B5" s="11"/>
      <c r="C5" s="208" t="s">
        <v>4</v>
      </c>
      <c r="D5" s="178"/>
    </row>
    <row r="6" ht="21.75" customHeight="1" spans="1:4">
      <c r="A6" s="11" t="s">
        <v>5</v>
      </c>
      <c r="B6" s="209" t="str">
        <f t="shared" ref="B6:D6" si="0">"2025"&amp;"年预算数"</f>
        <v>2025年预算数</v>
      </c>
      <c r="C6" s="210" t="s">
        <v>75</v>
      </c>
      <c r="D6" s="209" t="str">
        <f t="shared" si="0"/>
        <v>2025年预算数</v>
      </c>
    </row>
    <row r="7" ht="17.25" customHeight="1" spans="1:4">
      <c r="A7" s="11"/>
      <c r="B7" s="211"/>
      <c r="C7" s="210"/>
      <c r="D7" s="211"/>
    </row>
    <row r="8" ht="17.25" customHeight="1" spans="1:4">
      <c r="A8" s="14" t="s">
        <v>76</v>
      </c>
      <c r="B8" s="16">
        <v>388.3</v>
      </c>
      <c r="C8" s="14" t="s">
        <v>77</v>
      </c>
      <c r="D8" s="16">
        <v>388.3</v>
      </c>
    </row>
    <row r="9" ht="17.25" customHeight="1" spans="1:4">
      <c r="A9" s="14" t="s">
        <v>78</v>
      </c>
      <c r="B9" s="16">
        <v>388.3</v>
      </c>
      <c r="C9" s="14" t="str">
        <f>"(一)"&amp;"一般公共服务支出"</f>
        <v>(一)一般公共服务支出</v>
      </c>
      <c r="D9" s="16">
        <v>388.3</v>
      </c>
    </row>
    <row r="10" ht="17.25" customHeight="1" spans="1:4">
      <c r="A10" s="14" t="s">
        <v>79</v>
      </c>
      <c r="B10" s="16"/>
      <c r="C10" s="212" t="s">
        <v>80</v>
      </c>
      <c r="D10" s="16"/>
    </row>
    <row r="11" ht="17.25" customHeight="1" spans="1:4">
      <c r="A11" s="14" t="s">
        <v>81</v>
      </c>
      <c r="B11" s="16"/>
      <c r="C11" s="212" t="s">
        <v>82</v>
      </c>
      <c r="D11" s="16"/>
    </row>
    <row r="12" ht="17.25" customHeight="1" spans="1:4">
      <c r="A12" s="14" t="s">
        <v>83</v>
      </c>
      <c r="B12" s="16"/>
      <c r="C12" s="212" t="s">
        <v>84</v>
      </c>
      <c r="D12" s="16"/>
    </row>
    <row r="13" ht="17.25" customHeight="1" spans="1:4">
      <c r="A13" s="14" t="s">
        <v>78</v>
      </c>
      <c r="B13" s="16"/>
      <c r="C13" s="212" t="s">
        <v>85</v>
      </c>
      <c r="D13" s="16"/>
    </row>
    <row r="14" ht="17.25" customHeight="1" spans="1:4">
      <c r="A14" s="14" t="s">
        <v>79</v>
      </c>
      <c r="B14" s="16"/>
      <c r="C14" s="212" t="s">
        <v>86</v>
      </c>
      <c r="D14" s="16"/>
    </row>
    <row r="15" ht="17.25" customHeight="1" spans="1:4">
      <c r="A15" s="14" t="s">
        <v>81</v>
      </c>
      <c r="B15" s="16"/>
      <c r="C15" s="212" t="s">
        <v>87</v>
      </c>
      <c r="D15" s="16"/>
    </row>
    <row r="16" ht="17.25" customHeight="1" spans="1:4">
      <c r="A16" s="14"/>
      <c r="B16" s="16"/>
      <c r="C16" s="212" t="s">
        <v>88</v>
      </c>
      <c r="D16" s="16"/>
    </row>
    <row r="17" ht="17.25" customHeight="1" spans="1:4">
      <c r="A17" s="14"/>
      <c r="B17" s="16"/>
      <c r="C17" s="212" t="s">
        <v>89</v>
      </c>
      <c r="D17" s="16"/>
    </row>
    <row r="18" ht="17.25" customHeight="1" spans="1:4">
      <c r="A18" s="14"/>
      <c r="B18" s="16"/>
      <c r="C18" s="212" t="s">
        <v>90</v>
      </c>
      <c r="D18" s="16"/>
    </row>
    <row r="19" ht="17.25" customHeight="1" spans="1:4">
      <c r="A19" s="14"/>
      <c r="B19" s="16"/>
      <c r="C19" s="212" t="s">
        <v>91</v>
      </c>
      <c r="D19" s="16"/>
    </row>
    <row r="20" ht="17.25" customHeight="1" spans="1:4">
      <c r="A20" s="14"/>
      <c r="B20" s="16"/>
      <c r="C20" s="212" t="s">
        <v>92</v>
      </c>
      <c r="D20" s="16"/>
    </row>
    <row r="21" ht="17.25" customHeight="1" spans="1:4">
      <c r="A21" s="14"/>
      <c r="B21" s="16"/>
      <c r="C21" s="212" t="s">
        <v>93</v>
      </c>
      <c r="D21" s="16"/>
    </row>
    <row r="22" ht="17.25" customHeight="1" spans="1:4">
      <c r="A22" s="14"/>
      <c r="B22" s="16"/>
      <c r="C22" s="212" t="s">
        <v>94</v>
      </c>
      <c r="D22" s="16"/>
    </row>
    <row r="23" ht="17.25" customHeight="1" spans="1:4">
      <c r="A23" s="14"/>
      <c r="B23" s="16"/>
      <c r="C23" s="212" t="s">
        <v>95</v>
      </c>
      <c r="D23" s="16"/>
    </row>
    <row r="24" ht="17.25" customHeight="1" spans="1:4">
      <c r="A24" s="14"/>
      <c r="B24" s="16"/>
      <c r="C24" s="212" t="s">
        <v>96</v>
      </c>
      <c r="D24" s="16"/>
    </row>
    <row r="25" ht="17.25" customHeight="1" spans="1:4">
      <c r="A25" s="14"/>
      <c r="B25" s="16"/>
      <c r="C25" s="212" t="s">
        <v>97</v>
      </c>
      <c r="D25" s="16"/>
    </row>
    <row r="26" ht="17.25" customHeight="1" spans="1:4">
      <c r="A26" s="14"/>
      <c r="B26" s="16"/>
      <c r="C26" s="212" t="s">
        <v>98</v>
      </c>
      <c r="D26" s="16"/>
    </row>
    <row r="27" ht="17.25" customHeight="1" spans="1:4">
      <c r="A27" s="14"/>
      <c r="B27" s="16"/>
      <c r="C27" s="212" t="s">
        <v>99</v>
      </c>
      <c r="D27" s="16"/>
    </row>
    <row r="28" ht="17.25" customHeight="1" spans="1:4">
      <c r="A28" s="14"/>
      <c r="B28" s="16"/>
      <c r="C28" s="212" t="s">
        <v>100</v>
      </c>
      <c r="D28" s="16"/>
    </row>
    <row r="29" ht="17.25" customHeight="1" spans="1:4">
      <c r="A29" s="14"/>
      <c r="B29" s="16"/>
      <c r="C29" s="212" t="s">
        <v>101</v>
      </c>
      <c r="D29" s="16"/>
    </row>
    <row r="30" ht="17.25" customHeight="1" spans="1:4">
      <c r="A30" s="14"/>
      <c r="B30" s="16"/>
      <c r="C30" s="212" t="s">
        <v>102</v>
      </c>
      <c r="D30" s="16"/>
    </row>
    <row r="31" ht="17.25" customHeight="1" spans="1:4">
      <c r="A31" s="14"/>
      <c r="B31" s="16"/>
      <c r="C31" s="212" t="s">
        <v>103</v>
      </c>
      <c r="D31" s="16"/>
    </row>
    <row r="32" customHeight="1" spans="1:4">
      <c r="A32" s="14"/>
      <c r="B32" s="16"/>
      <c r="C32" s="14" t="s">
        <v>104</v>
      </c>
      <c r="D32" s="16"/>
    </row>
    <row r="33" ht="17.25" customHeight="1" spans="1:4">
      <c r="A33" s="210" t="s">
        <v>105</v>
      </c>
      <c r="B33" s="16">
        <v>388.3</v>
      </c>
      <c r="C33" s="210" t="s">
        <v>22</v>
      </c>
      <c r="D33" s="16">
        <v>388.3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A10" sqref="$A10:$XFD1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98"/>
      <c r="F2" s="55"/>
      <c r="G2" s="41" t="s">
        <v>106</v>
      </c>
    </row>
    <row r="3" ht="39" customHeight="1" spans="1:7">
      <c r="A3" s="109" t="s">
        <v>107</v>
      </c>
      <c r="B3" s="109"/>
      <c r="C3" s="109"/>
      <c r="D3" s="109"/>
      <c r="E3" s="109"/>
      <c r="F3" s="109"/>
      <c r="G3" s="109"/>
    </row>
    <row r="4" ht="18" customHeight="1" spans="1:7">
      <c r="A4" s="5" t="str">
        <f>"单位名称："&amp;"曲靖经济技术开发区商务局"</f>
        <v>单位名称：曲靖经济技术开发区商务局</v>
      </c>
      <c r="F4" s="105"/>
      <c r="G4" s="271" t="s">
        <v>2</v>
      </c>
    </row>
    <row r="5" ht="20.25" customHeight="1" spans="1:7">
      <c r="A5" s="199" t="s">
        <v>108</v>
      </c>
      <c r="B5" s="200"/>
      <c r="C5" s="65" t="s">
        <v>28</v>
      </c>
      <c r="D5" s="201" t="s">
        <v>48</v>
      </c>
      <c r="E5" s="11"/>
      <c r="F5" s="11"/>
      <c r="G5" s="11" t="s">
        <v>49</v>
      </c>
    </row>
    <row r="6" ht="20.25" customHeight="1" spans="1:7">
      <c r="A6" s="202" t="s">
        <v>46</v>
      </c>
      <c r="B6" s="202" t="s">
        <v>47</v>
      </c>
      <c r="C6" s="11"/>
      <c r="D6" s="64" t="s">
        <v>30</v>
      </c>
      <c r="E6" s="64" t="s">
        <v>109</v>
      </c>
      <c r="F6" s="64" t="s">
        <v>110</v>
      </c>
      <c r="G6" s="11"/>
    </row>
    <row r="7" ht="13.5" customHeight="1" spans="1:7">
      <c r="A7" s="202" t="s">
        <v>111</v>
      </c>
      <c r="B7" s="202" t="s">
        <v>112</v>
      </c>
      <c r="C7" s="202" t="s">
        <v>113</v>
      </c>
      <c r="D7" s="115" t="s">
        <v>114</v>
      </c>
      <c r="E7" s="115" t="s">
        <v>115</v>
      </c>
      <c r="F7" s="115" t="s">
        <v>116</v>
      </c>
      <c r="G7" s="69">
        <v>7</v>
      </c>
    </row>
    <row r="8" ht="18" customHeight="1" spans="1:7">
      <c r="A8" s="14" t="s">
        <v>57</v>
      </c>
      <c r="B8" s="14" t="s">
        <v>58</v>
      </c>
      <c r="C8" s="16">
        <v>388.3</v>
      </c>
      <c r="D8" s="16">
        <v>3.8</v>
      </c>
      <c r="E8" s="16"/>
      <c r="F8" s="16">
        <v>3.8</v>
      </c>
      <c r="G8" s="16">
        <v>384.5</v>
      </c>
    </row>
    <row r="9" ht="18" customHeight="1" spans="1:7">
      <c r="A9" s="141" t="s">
        <v>59</v>
      </c>
      <c r="B9" s="141" t="s">
        <v>60</v>
      </c>
      <c r="C9" s="16">
        <v>87.3</v>
      </c>
      <c r="D9" s="16">
        <v>2.8</v>
      </c>
      <c r="E9" s="16"/>
      <c r="F9" s="16">
        <v>2.8</v>
      </c>
      <c r="G9" s="16">
        <v>84.5</v>
      </c>
    </row>
    <row r="10" ht="18" customHeight="1" spans="1:7">
      <c r="A10" s="161" t="s">
        <v>61</v>
      </c>
      <c r="B10" s="161" t="s">
        <v>62</v>
      </c>
      <c r="C10" s="16">
        <v>2.8</v>
      </c>
      <c r="D10" s="16">
        <v>2.8</v>
      </c>
      <c r="E10" s="16"/>
      <c r="F10" s="16">
        <v>2.8</v>
      </c>
      <c r="G10" s="16"/>
    </row>
    <row r="11" ht="18" customHeight="1" spans="1:7">
      <c r="A11" s="161" t="s">
        <v>63</v>
      </c>
      <c r="B11" s="161" t="s">
        <v>64</v>
      </c>
      <c r="C11" s="16">
        <v>84.5</v>
      </c>
      <c r="D11" s="16"/>
      <c r="E11" s="16"/>
      <c r="F11" s="16"/>
      <c r="G11" s="16">
        <v>84.5</v>
      </c>
    </row>
    <row r="12" ht="18" customHeight="1" spans="1:7">
      <c r="A12" s="141" t="s">
        <v>65</v>
      </c>
      <c r="B12" s="141" t="s">
        <v>66</v>
      </c>
      <c r="C12" s="16">
        <v>300</v>
      </c>
      <c r="D12" s="16"/>
      <c r="E12" s="16"/>
      <c r="F12" s="16"/>
      <c r="G12" s="16">
        <v>300</v>
      </c>
    </row>
    <row r="13" ht="18" customHeight="1" spans="1:7">
      <c r="A13" s="161" t="s">
        <v>67</v>
      </c>
      <c r="B13" s="161" t="s">
        <v>68</v>
      </c>
      <c r="C13" s="16">
        <v>300</v>
      </c>
      <c r="D13" s="16"/>
      <c r="E13" s="16"/>
      <c r="F13" s="16"/>
      <c r="G13" s="16">
        <v>300</v>
      </c>
    </row>
    <row r="14" ht="18" customHeight="1" spans="1:7">
      <c r="A14" s="141" t="s">
        <v>69</v>
      </c>
      <c r="B14" s="141" t="s">
        <v>70</v>
      </c>
      <c r="C14" s="16">
        <v>1</v>
      </c>
      <c r="D14" s="16">
        <v>1</v>
      </c>
      <c r="E14" s="16"/>
      <c r="F14" s="16">
        <v>1</v>
      </c>
      <c r="G14" s="16"/>
    </row>
    <row r="15" ht="18" customHeight="1" spans="1:7">
      <c r="A15" s="161" t="s">
        <v>71</v>
      </c>
      <c r="B15" s="161" t="s">
        <v>62</v>
      </c>
      <c r="C15" s="16">
        <v>1</v>
      </c>
      <c r="D15" s="16">
        <v>1</v>
      </c>
      <c r="E15" s="16"/>
      <c r="F15" s="16">
        <v>1</v>
      </c>
      <c r="G15" s="16"/>
    </row>
    <row r="16" ht="18" customHeight="1" spans="1:7">
      <c r="A16" s="203" t="s">
        <v>72</v>
      </c>
      <c r="B16" s="204" t="s">
        <v>72</v>
      </c>
      <c r="C16" s="16">
        <v>388.3</v>
      </c>
      <c r="D16" s="16">
        <v>3.8</v>
      </c>
      <c r="E16" s="16"/>
      <c r="F16" s="16">
        <v>3.8</v>
      </c>
      <c r="G16" s="16">
        <v>384.5</v>
      </c>
    </row>
  </sheetData>
  <mergeCells count="7">
    <mergeCell ref="A3:G3"/>
    <mergeCell ref="A4:E4"/>
    <mergeCell ref="A5:B5"/>
    <mergeCell ref="D5:F5"/>
    <mergeCell ref="A16:B16"/>
    <mergeCell ref="C5:C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22"/>
  <sheetViews>
    <sheetView showGridLines="0" showZeros="0" zoomScale="85" zoomScaleNormal="85" topLeftCell="M1" workbookViewId="0">
      <pane ySplit="1" topLeftCell="A2" activePane="bottomLeft" state="frozen"/>
      <selection/>
      <selection pane="bottomLeft" activeCell="M21" sqref="$A21:$XFD21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customHeight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" customHeight="1" spans="1:26">
      <c r="A2" s="176"/>
      <c r="D2" s="56"/>
      <c r="K2" s="56"/>
      <c r="L2" s="56"/>
      <c r="M2" s="56"/>
      <c r="Q2" s="56"/>
      <c r="W2" s="55"/>
      <c r="X2" s="55"/>
      <c r="Y2" s="55"/>
      <c r="Z2" s="54" t="s">
        <v>117</v>
      </c>
    </row>
    <row r="3" ht="39" customHeight="1" spans="1:26">
      <c r="A3" s="177" t="s">
        <v>118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"/>
    </row>
    <row r="4" ht="19.5" customHeight="1" spans="1:26">
      <c r="A4" s="22" t="str">
        <f>"单位名称："&amp;"曲靖经济技术开发区商务局"</f>
        <v>单位名称：曲靖经济技术开发区商务局</v>
      </c>
      <c r="D4" s="56"/>
      <c r="K4" s="56"/>
      <c r="L4" s="56"/>
      <c r="M4" s="56"/>
      <c r="Q4" s="56"/>
      <c r="W4" s="105"/>
      <c r="X4" s="105"/>
      <c r="Y4" s="105"/>
      <c r="Z4" s="105" t="s">
        <v>2</v>
      </c>
    </row>
    <row r="5" ht="19.5" customHeight="1" spans="1:26">
      <c r="A5" s="178" t="s">
        <v>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 t="s">
        <v>4</v>
      </c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ht="21.75" customHeight="1" spans="1:26">
      <c r="A6" s="179" t="s">
        <v>119</v>
      </c>
      <c r="B6" s="180"/>
      <c r="C6" s="179"/>
      <c r="D6" s="178" t="s">
        <v>28</v>
      </c>
      <c r="E6" s="178" t="s">
        <v>31</v>
      </c>
      <c r="F6" s="178"/>
      <c r="G6" s="178"/>
      <c r="H6" s="178" t="s">
        <v>32</v>
      </c>
      <c r="I6" s="178"/>
      <c r="J6" s="178"/>
      <c r="K6" s="178" t="s">
        <v>33</v>
      </c>
      <c r="L6" s="178"/>
      <c r="M6" s="178"/>
      <c r="N6" s="179" t="s">
        <v>120</v>
      </c>
      <c r="O6" s="180"/>
      <c r="P6" s="179"/>
      <c r="Q6" s="178" t="s">
        <v>28</v>
      </c>
      <c r="R6" s="192" t="s">
        <v>31</v>
      </c>
      <c r="S6" s="193"/>
      <c r="T6" s="194"/>
      <c r="U6" s="192" t="s">
        <v>32</v>
      </c>
      <c r="V6" s="193"/>
      <c r="W6" s="178"/>
      <c r="X6" s="178" t="s">
        <v>33</v>
      </c>
      <c r="Y6" s="178"/>
      <c r="Z6" s="194"/>
    </row>
    <row r="7" ht="17.25" customHeight="1" spans="1:26">
      <c r="A7" s="181" t="s">
        <v>121</v>
      </c>
      <c r="B7" s="181" t="s">
        <v>122</v>
      </c>
      <c r="C7" s="181" t="s">
        <v>47</v>
      </c>
      <c r="D7" s="178"/>
      <c r="E7" s="178" t="s">
        <v>30</v>
      </c>
      <c r="F7" s="178" t="s">
        <v>48</v>
      </c>
      <c r="G7" s="178" t="s">
        <v>49</v>
      </c>
      <c r="H7" s="178" t="s">
        <v>30</v>
      </c>
      <c r="I7" s="178" t="s">
        <v>48</v>
      </c>
      <c r="J7" s="178" t="s">
        <v>49</v>
      </c>
      <c r="K7" s="178" t="s">
        <v>30</v>
      </c>
      <c r="L7" s="178" t="s">
        <v>48</v>
      </c>
      <c r="M7" s="178" t="s">
        <v>49</v>
      </c>
      <c r="N7" s="181" t="s">
        <v>121</v>
      </c>
      <c r="O7" s="181" t="s">
        <v>122</v>
      </c>
      <c r="P7" s="181" t="s">
        <v>47</v>
      </c>
      <c r="Q7" s="178"/>
      <c r="R7" s="178" t="s">
        <v>30</v>
      </c>
      <c r="S7" s="178" t="s">
        <v>48</v>
      </c>
      <c r="T7" s="178" t="s">
        <v>49</v>
      </c>
      <c r="U7" s="178" t="s">
        <v>30</v>
      </c>
      <c r="V7" s="178" t="s">
        <v>48</v>
      </c>
      <c r="W7" s="178" t="s">
        <v>49</v>
      </c>
      <c r="X7" s="178" t="s">
        <v>30</v>
      </c>
      <c r="Y7" s="178" t="s">
        <v>48</v>
      </c>
      <c r="Z7" s="195" t="s">
        <v>49</v>
      </c>
    </row>
    <row r="8" customHeight="1" spans="1:26">
      <c r="A8" s="182" t="s">
        <v>111</v>
      </c>
      <c r="B8" s="182" t="s">
        <v>112</v>
      </c>
      <c r="C8" s="182" t="s">
        <v>113</v>
      </c>
      <c r="D8" s="182" t="s">
        <v>114</v>
      </c>
      <c r="E8" s="183" t="s">
        <v>115</v>
      </c>
      <c r="F8" s="183" t="s">
        <v>116</v>
      </c>
      <c r="G8" s="183" t="s">
        <v>123</v>
      </c>
      <c r="H8" s="183" t="s">
        <v>124</v>
      </c>
      <c r="I8" s="183" t="s">
        <v>125</v>
      </c>
      <c r="J8" s="183" t="s">
        <v>126</v>
      </c>
      <c r="K8" s="183" t="s">
        <v>127</v>
      </c>
      <c r="L8" s="183" t="s">
        <v>128</v>
      </c>
      <c r="M8" s="183" t="s">
        <v>129</v>
      </c>
      <c r="N8" s="183" t="s">
        <v>130</v>
      </c>
      <c r="O8" s="183" t="s">
        <v>131</v>
      </c>
      <c r="P8" s="183" t="s">
        <v>132</v>
      </c>
      <c r="Q8" s="183" t="s">
        <v>133</v>
      </c>
      <c r="R8" s="183" t="s">
        <v>134</v>
      </c>
      <c r="S8" s="183" t="s">
        <v>135</v>
      </c>
      <c r="T8" s="183" t="s">
        <v>136</v>
      </c>
      <c r="U8" s="183" t="s">
        <v>137</v>
      </c>
      <c r="V8" s="183" t="s">
        <v>138</v>
      </c>
      <c r="W8" s="183" t="s">
        <v>139</v>
      </c>
      <c r="X8" s="183" t="s">
        <v>140</v>
      </c>
      <c r="Y8" s="196">
        <v>25</v>
      </c>
      <c r="Z8" s="197">
        <v>26</v>
      </c>
    </row>
    <row r="9" ht="17.25" customHeight="1" spans="1:26">
      <c r="A9" s="184" t="s">
        <v>141</v>
      </c>
      <c r="B9" s="184"/>
      <c r="C9" s="184" t="s">
        <v>142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4" t="s">
        <v>143</v>
      </c>
      <c r="O9" s="14"/>
      <c r="P9" s="189" t="s">
        <v>144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7.25" customHeight="1" spans="1:26">
      <c r="A10" s="185"/>
      <c r="B10" s="185" t="s">
        <v>145</v>
      </c>
      <c r="C10" s="185" t="s">
        <v>146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41"/>
      <c r="O10" s="141" t="s">
        <v>147</v>
      </c>
      <c r="P10" s="190" t="s">
        <v>148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7.25" customHeight="1" spans="1:26">
      <c r="A11" s="185"/>
      <c r="B11" s="185" t="s">
        <v>149</v>
      </c>
      <c r="C11" s="185" t="s">
        <v>150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41"/>
      <c r="O11" s="141" t="s">
        <v>126</v>
      </c>
      <c r="P11" s="190" t="s">
        <v>151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7.25" customHeight="1" spans="1:26">
      <c r="A12" s="184" t="s">
        <v>152</v>
      </c>
      <c r="B12" s="184"/>
      <c r="C12" s="184" t="s">
        <v>153</v>
      </c>
      <c r="D12" s="16">
        <v>8.3</v>
      </c>
      <c r="E12" s="16">
        <v>8.3</v>
      </c>
      <c r="F12" s="16">
        <v>3.8</v>
      </c>
      <c r="G12" s="16">
        <v>4.5</v>
      </c>
      <c r="H12" s="16"/>
      <c r="I12" s="16"/>
      <c r="J12" s="16"/>
      <c r="K12" s="16"/>
      <c r="L12" s="16"/>
      <c r="M12" s="16"/>
      <c r="N12" s="141"/>
      <c r="O12" s="141" t="s">
        <v>127</v>
      </c>
      <c r="P12" s="190" t="s">
        <v>154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7.25" customHeight="1" spans="1:26">
      <c r="A13" s="185"/>
      <c r="B13" s="185" t="s">
        <v>155</v>
      </c>
      <c r="C13" s="185" t="s">
        <v>156</v>
      </c>
      <c r="D13" s="16">
        <v>7.3</v>
      </c>
      <c r="E13" s="16">
        <v>7.3</v>
      </c>
      <c r="F13" s="16">
        <v>2.8</v>
      </c>
      <c r="G13" s="16">
        <v>4.5</v>
      </c>
      <c r="H13" s="16"/>
      <c r="I13" s="16"/>
      <c r="J13" s="16"/>
      <c r="K13" s="16"/>
      <c r="L13" s="16"/>
      <c r="M13" s="16"/>
      <c r="N13" s="141"/>
      <c r="O13" s="141" t="s">
        <v>128</v>
      </c>
      <c r="P13" s="190" t="s">
        <v>157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7.25" customHeight="1" spans="1:26">
      <c r="A14" s="185"/>
      <c r="B14" s="185" t="s">
        <v>158</v>
      </c>
      <c r="C14" s="185" t="s">
        <v>159</v>
      </c>
      <c r="D14" s="16">
        <v>1</v>
      </c>
      <c r="E14" s="16">
        <v>1</v>
      </c>
      <c r="F14" s="16">
        <v>1</v>
      </c>
      <c r="G14" s="16"/>
      <c r="H14" s="16"/>
      <c r="I14" s="16"/>
      <c r="J14" s="16"/>
      <c r="K14" s="16"/>
      <c r="L14" s="16"/>
      <c r="M14" s="16"/>
      <c r="N14" s="141"/>
      <c r="O14" s="141" t="s">
        <v>129</v>
      </c>
      <c r="P14" s="190" t="s">
        <v>150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7.25" customHeight="1" spans="1:26">
      <c r="A15" s="184" t="s">
        <v>160</v>
      </c>
      <c r="B15" s="184"/>
      <c r="C15" s="184" t="s">
        <v>161</v>
      </c>
      <c r="D15" s="16">
        <v>300</v>
      </c>
      <c r="E15" s="16">
        <v>300</v>
      </c>
      <c r="F15" s="16"/>
      <c r="G15" s="16">
        <v>300</v>
      </c>
      <c r="H15" s="16"/>
      <c r="I15" s="16"/>
      <c r="J15" s="16"/>
      <c r="K15" s="16"/>
      <c r="L15" s="16"/>
      <c r="M15" s="16"/>
      <c r="N15" s="14" t="s">
        <v>162</v>
      </c>
      <c r="O15" s="14"/>
      <c r="P15" s="189" t="s">
        <v>163</v>
      </c>
      <c r="Q15" s="16">
        <v>8.3</v>
      </c>
      <c r="R15" s="16">
        <v>8.3</v>
      </c>
      <c r="S15" s="16">
        <v>3.8</v>
      </c>
      <c r="T15" s="16">
        <v>4.5</v>
      </c>
      <c r="U15" s="16"/>
      <c r="V15" s="16"/>
      <c r="W15" s="16"/>
      <c r="X15" s="16"/>
      <c r="Y15" s="16"/>
      <c r="Z15" s="16"/>
    </row>
    <row r="16" ht="17.25" customHeight="1" spans="1:26">
      <c r="A16" s="185"/>
      <c r="B16" s="185" t="s">
        <v>145</v>
      </c>
      <c r="C16" s="185" t="s">
        <v>164</v>
      </c>
      <c r="D16" s="16">
        <v>300</v>
      </c>
      <c r="E16" s="16">
        <v>300</v>
      </c>
      <c r="F16" s="16"/>
      <c r="G16" s="16">
        <v>300</v>
      </c>
      <c r="H16" s="16"/>
      <c r="I16" s="16"/>
      <c r="J16" s="16"/>
      <c r="K16" s="16"/>
      <c r="L16" s="16"/>
      <c r="M16" s="16"/>
      <c r="N16" s="141"/>
      <c r="O16" s="141" t="s">
        <v>155</v>
      </c>
      <c r="P16" s="190" t="s">
        <v>165</v>
      </c>
      <c r="Q16" s="16">
        <v>7.3</v>
      </c>
      <c r="R16" s="16">
        <v>7.3</v>
      </c>
      <c r="S16" s="16">
        <v>2.8</v>
      </c>
      <c r="T16" s="16">
        <v>4.5</v>
      </c>
      <c r="U16" s="16"/>
      <c r="V16" s="16"/>
      <c r="W16" s="16"/>
      <c r="X16" s="16"/>
      <c r="Y16" s="16"/>
      <c r="Z16" s="16"/>
    </row>
    <row r="17" ht="17.25" customHeight="1" spans="1:26">
      <c r="A17" s="184" t="s">
        <v>166</v>
      </c>
      <c r="B17" s="184"/>
      <c r="C17" s="184" t="s">
        <v>167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41"/>
      <c r="O17" s="141" t="s">
        <v>133</v>
      </c>
      <c r="P17" s="190" t="s">
        <v>159</v>
      </c>
      <c r="Q17" s="16">
        <v>1</v>
      </c>
      <c r="R17" s="16">
        <v>1</v>
      </c>
      <c r="S17" s="16">
        <v>1</v>
      </c>
      <c r="T17" s="16"/>
      <c r="U17" s="16"/>
      <c r="V17" s="16"/>
      <c r="W17" s="16"/>
      <c r="X17" s="16"/>
      <c r="Y17" s="16"/>
      <c r="Z17" s="16"/>
    </row>
    <row r="18" ht="17.25" customHeight="1" spans="1:26">
      <c r="A18" s="185"/>
      <c r="B18" s="185" t="s">
        <v>155</v>
      </c>
      <c r="C18" s="185" t="s">
        <v>144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4" t="s">
        <v>168</v>
      </c>
      <c r="O18" s="14"/>
      <c r="P18" s="189" t="s">
        <v>169</v>
      </c>
      <c r="Q18" s="16">
        <v>300</v>
      </c>
      <c r="R18" s="16">
        <v>300</v>
      </c>
      <c r="S18" s="16"/>
      <c r="T18" s="16">
        <v>300</v>
      </c>
      <c r="U18" s="16"/>
      <c r="V18" s="16"/>
      <c r="W18" s="16"/>
      <c r="X18" s="16"/>
      <c r="Y18" s="16"/>
      <c r="Z18" s="16"/>
    </row>
    <row r="19" ht="17.25" customHeight="1" spans="1:26">
      <c r="A19" s="184" t="s">
        <v>170</v>
      </c>
      <c r="B19" s="184"/>
      <c r="C19" s="184" t="s">
        <v>171</v>
      </c>
      <c r="D19" s="16">
        <v>80</v>
      </c>
      <c r="E19" s="16">
        <v>80</v>
      </c>
      <c r="F19" s="16"/>
      <c r="G19" s="16">
        <v>80</v>
      </c>
      <c r="H19" s="16"/>
      <c r="I19" s="16"/>
      <c r="J19" s="16"/>
      <c r="K19" s="16"/>
      <c r="L19" s="16"/>
      <c r="M19" s="16"/>
      <c r="N19" s="141"/>
      <c r="O19" s="141" t="s">
        <v>172</v>
      </c>
      <c r="P19" s="190" t="s">
        <v>164</v>
      </c>
      <c r="Q19" s="16">
        <v>300</v>
      </c>
      <c r="R19" s="16">
        <v>300</v>
      </c>
      <c r="S19" s="16"/>
      <c r="T19" s="16">
        <v>300</v>
      </c>
      <c r="U19" s="16"/>
      <c r="V19" s="16"/>
      <c r="W19" s="16"/>
      <c r="X19" s="16"/>
      <c r="Y19" s="16"/>
      <c r="Z19" s="16"/>
    </row>
    <row r="20" ht="17.25" customHeight="1" spans="1:26">
      <c r="A20" s="185"/>
      <c r="B20" s="185" t="s">
        <v>155</v>
      </c>
      <c r="C20" s="185" t="s">
        <v>173</v>
      </c>
      <c r="D20" s="16">
        <v>80</v>
      </c>
      <c r="E20" s="16">
        <v>80</v>
      </c>
      <c r="F20" s="16"/>
      <c r="G20" s="16">
        <v>80</v>
      </c>
      <c r="H20" s="16"/>
      <c r="I20" s="16"/>
      <c r="J20" s="16"/>
      <c r="K20" s="16"/>
      <c r="L20" s="16"/>
      <c r="M20" s="16"/>
      <c r="N20" s="14" t="s">
        <v>174</v>
      </c>
      <c r="O20" s="14"/>
      <c r="P20" s="189" t="s">
        <v>171</v>
      </c>
      <c r="Q20" s="16">
        <v>80</v>
      </c>
      <c r="R20" s="16">
        <v>80</v>
      </c>
      <c r="S20" s="16"/>
      <c r="T20" s="16">
        <v>80</v>
      </c>
      <c r="U20" s="16"/>
      <c r="V20" s="16"/>
      <c r="W20" s="16"/>
      <c r="X20" s="16"/>
      <c r="Y20" s="16"/>
      <c r="Z20" s="16"/>
    </row>
    <row r="21" ht="17.25" customHeight="1" spans="1:2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1"/>
      <c r="O21" s="141" t="s">
        <v>175</v>
      </c>
      <c r="P21" s="190" t="s">
        <v>173</v>
      </c>
      <c r="Q21" s="16">
        <v>80</v>
      </c>
      <c r="R21" s="16">
        <v>80</v>
      </c>
      <c r="S21" s="16"/>
      <c r="T21" s="16">
        <v>80</v>
      </c>
      <c r="U21" s="16"/>
      <c r="V21" s="16"/>
      <c r="W21" s="16"/>
      <c r="X21" s="16"/>
      <c r="Y21" s="16"/>
      <c r="Z21" s="16"/>
    </row>
    <row r="22" ht="20.25" customHeight="1" spans="1:26">
      <c r="A22" s="186" t="s">
        <v>22</v>
      </c>
      <c r="B22" s="187"/>
      <c r="C22" s="188"/>
      <c r="D22" s="16">
        <v>388.3</v>
      </c>
      <c r="E22" s="16">
        <v>388.3</v>
      </c>
      <c r="F22" s="16">
        <v>3.8</v>
      </c>
      <c r="G22" s="16">
        <v>384.5</v>
      </c>
      <c r="H22" s="16"/>
      <c r="I22" s="16"/>
      <c r="J22" s="16"/>
      <c r="K22" s="16"/>
      <c r="L22" s="16"/>
      <c r="M22" s="16"/>
      <c r="N22" s="191" t="s">
        <v>22</v>
      </c>
      <c r="O22" s="191"/>
      <c r="P22" s="191"/>
      <c r="Q22" s="16">
        <v>388.3</v>
      </c>
      <c r="R22" s="16">
        <v>388.3</v>
      </c>
      <c r="S22" s="16">
        <v>3.8</v>
      </c>
      <c r="T22" s="16">
        <v>384.5</v>
      </c>
      <c r="U22" s="16"/>
      <c r="V22" s="16"/>
      <c r="W22" s="16"/>
      <c r="X22" s="16"/>
      <c r="Y22" s="16"/>
      <c r="Z22" s="16"/>
    </row>
  </sheetData>
  <mergeCells count="16">
    <mergeCell ref="A3:Z3"/>
    <mergeCell ref="A4:C4"/>
    <mergeCell ref="A5:M5"/>
    <mergeCell ref="N5:Z5"/>
    <mergeCell ref="A6:C6"/>
    <mergeCell ref="E6:G6"/>
    <mergeCell ref="H6:J6"/>
    <mergeCell ref="K6:M6"/>
    <mergeCell ref="N6:P6"/>
    <mergeCell ref="R6:T6"/>
    <mergeCell ref="U6:W6"/>
    <mergeCell ref="X6:Z6"/>
    <mergeCell ref="A22:C22"/>
    <mergeCell ref="N22:P22"/>
    <mergeCell ref="D6:D7"/>
    <mergeCell ref="Q6:Q7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4.25" customHeight="1" outlineLevelRow="7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71"/>
      <c r="B2" s="171"/>
      <c r="C2" s="70"/>
      <c r="F2" s="172" t="s">
        <v>176</v>
      </c>
    </row>
    <row r="3" ht="25.5" customHeight="1" spans="1:6">
      <c r="A3" s="173" t="s">
        <v>177</v>
      </c>
      <c r="B3" s="173"/>
      <c r="C3" s="173"/>
      <c r="D3" s="173"/>
      <c r="E3" s="173"/>
      <c r="F3" s="173"/>
    </row>
    <row r="4" ht="15.75" customHeight="1" spans="1:6">
      <c r="A4" s="5" t="str">
        <f>"单位名称："&amp;"曲靖经济技术开发区商务局"</f>
        <v>单位名称：曲靖经济技术开发区商务局</v>
      </c>
      <c r="B4" s="171"/>
      <c r="C4" s="70"/>
      <c r="F4" s="272" t="s">
        <v>2</v>
      </c>
    </row>
    <row r="5" ht="19.5" customHeight="1" spans="1:6">
      <c r="A5" s="10" t="s">
        <v>178</v>
      </c>
      <c r="B5" s="11" t="s">
        <v>179</v>
      </c>
      <c r="C5" s="11" t="s">
        <v>180</v>
      </c>
      <c r="D5" s="11"/>
      <c r="E5" s="11"/>
      <c r="F5" s="11" t="s">
        <v>159</v>
      </c>
    </row>
    <row r="6" ht="19.5" customHeight="1" spans="1:6">
      <c r="A6" s="10"/>
      <c r="B6" s="11"/>
      <c r="C6" s="64" t="s">
        <v>30</v>
      </c>
      <c r="D6" s="64" t="s">
        <v>181</v>
      </c>
      <c r="E6" s="64" t="s">
        <v>182</v>
      </c>
      <c r="F6" s="11"/>
    </row>
    <row r="7" ht="18.75" customHeight="1" spans="1:6">
      <c r="A7" s="174">
        <v>1</v>
      </c>
      <c r="B7" s="174">
        <v>2</v>
      </c>
      <c r="C7" s="175">
        <v>3</v>
      </c>
      <c r="D7" s="174">
        <v>4</v>
      </c>
      <c r="E7" s="174">
        <v>5</v>
      </c>
      <c r="F7" s="174">
        <v>6</v>
      </c>
    </row>
    <row r="8" ht="18.75" customHeight="1" spans="1:6">
      <c r="A8" s="16">
        <v>1</v>
      </c>
      <c r="B8" s="16"/>
      <c r="C8" s="16"/>
      <c r="D8" s="16"/>
      <c r="E8" s="16"/>
      <c r="F8" s="16">
        <v>1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5"/>
  <sheetViews>
    <sheetView showZeros="0" topLeftCell="D1" workbookViewId="0">
      <pane ySplit="1" topLeftCell="A2" activePane="bottomLeft" state="frozen"/>
      <selection/>
      <selection pane="bottomLeft" activeCell="E5" sqref="E5:E9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customHeight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 spans="2:26">
      <c r="B2" s="150"/>
      <c r="D2" s="151"/>
      <c r="E2" s="151"/>
      <c r="F2" s="151"/>
      <c r="G2" s="151"/>
      <c r="H2" s="152"/>
      <c r="I2" s="152"/>
      <c r="K2" s="152"/>
      <c r="L2" s="152"/>
      <c r="M2" s="152"/>
      <c r="P2" s="152"/>
      <c r="T2" s="152"/>
      <c r="X2" s="150"/>
      <c r="Z2" s="54" t="s">
        <v>183</v>
      </c>
    </row>
    <row r="3" ht="26.25" customHeight="1" spans="1:26">
      <c r="A3" s="51" t="s">
        <v>184</v>
      </c>
      <c r="B3" s="51"/>
      <c r="C3" s="51"/>
      <c r="D3" s="51"/>
      <c r="E3" s="51"/>
      <c r="F3" s="51"/>
      <c r="G3" s="51"/>
      <c r="H3" s="51"/>
      <c r="I3" s="51"/>
      <c r="J3" s="4"/>
      <c r="K3" s="51"/>
      <c r="L3" s="51"/>
      <c r="M3" s="51"/>
      <c r="N3" s="4"/>
      <c r="O3" s="4"/>
      <c r="P3" s="51"/>
      <c r="Q3" s="4"/>
      <c r="R3" s="4"/>
      <c r="S3" s="4"/>
      <c r="T3" s="51"/>
      <c r="U3" s="51"/>
      <c r="V3" s="51"/>
      <c r="W3" s="51"/>
      <c r="X3" s="51"/>
      <c r="Y3" s="51"/>
      <c r="Z3" s="51"/>
    </row>
    <row r="4" ht="15" customHeight="1" spans="1:26">
      <c r="A4" s="5" t="str">
        <f>"单位名称："&amp;"曲靖经济技术开发区商务局"</f>
        <v>单位名称：曲靖经济技术开发区商务局</v>
      </c>
      <c r="B4" s="153"/>
      <c r="C4" s="153"/>
      <c r="D4" s="153"/>
      <c r="E4" s="153"/>
      <c r="F4" s="153"/>
      <c r="G4" s="153"/>
      <c r="H4" s="154"/>
      <c r="I4" s="154"/>
      <c r="J4" s="7"/>
      <c r="K4" s="154"/>
      <c r="L4" s="154"/>
      <c r="M4" s="154"/>
      <c r="N4" s="7"/>
      <c r="O4" s="7"/>
      <c r="P4" s="154"/>
      <c r="Q4" s="7"/>
      <c r="R4" s="7"/>
      <c r="S4" s="7"/>
      <c r="T4" s="154"/>
      <c r="X4" s="150"/>
      <c r="Z4" s="273" t="s">
        <v>2</v>
      </c>
    </row>
    <row r="5" ht="18" customHeight="1" spans="1:26">
      <c r="A5" s="155" t="s">
        <v>185</v>
      </c>
      <c r="B5" s="155" t="s">
        <v>186</v>
      </c>
      <c r="C5" s="155" t="s">
        <v>187</v>
      </c>
      <c r="D5" s="155" t="s">
        <v>188</v>
      </c>
      <c r="E5" s="155" t="s">
        <v>189</v>
      </c>
      <c r="F5" s="155" t="s">
        <v>190</v>
      </c>
      <c r="G5" s="155" t="s">
        <v>191</v>
      </c>
      <c r="H5" s="65" t="s">
        <v>192</v>
      </c>
      <c r="I5" s="65" t="s">
        <v>192</v>
      </c>
      <c r="J5" s="11"/>
      <c r="K5" s="65"/>
      <c r="L5" s="65"/>
      <c r="M5" s="65"/>
      <c r="N5" s="11"/>
      <c r="O5" s="11"/>
      <c r="P5" s="65"/>
      <c r="Q5" s="11"/>
      <c r="R5" s="11"/>
      <c r="S5" s="11"/>
      <c r="T5" s="168" t="s">
        <v>34</v>
      </c>
      <c r="U5" s="65" t="s">
        <v>35</v>
      </c>
      <c r="V5" s="65"/>
      <c r="W5" s="65"/>
      <c r="X5" s="65"/>
      <c r="Y5" s="65"/>
      <c r="Z5" s="65"/>
    </row>
    <row r="6" ht="18" customHeight="1" spans="1:26">
      <c r="A6" s="156"/>
      <c r="B6" s="157"/>
      <c r="C6" s="156"/>
      <c r="D6" s="156"/>
      <c r="E6" s="156"/>
      <c r="F6" s="156"/>
      <c r="G6" s="156"/>
      <c r="H6" s="65" t="s">
        <v>193</v>
      </c>
      <c r="I6" s="65" t="s">
        <v>194</v>
      </c>
      <c r="J6" s="11"/>
      <c r="K6" s="65"/>
      <c r="L6" s="65"/>
      <c r="M6" s="65"/>
      <c r="N6" s="11"/>
      <c r="O6" s="10" t="s">
        <v>32</v>
      </c>
      <c r="P6" s="9" t="s">
        <v>33</v>
      </c>
      <c r="Q6" s="11" t="s">
        <v>195</v>
      </c>
      <c r="R6" s="11"/>
      <c r="S6" s="11"/>
      <c r="T6" s="155" t="s">
        <v>34</v>
      </c>
      <c r="U6" s="65" t="s">
        <v>35</v>
      </c>
      <c r="V6" s="168" t="s">
        <v>36</v>
      </c>
      <c r="W6" s="65" t="s">
        <v>35</v>
      </c>
      <c r="X6" s="168" t="s">
        <v>38</v>
      </c>
      <c r="Y6" s="168" t="s">
        <v>39</v>
      </c>
      <c r="Z6" s="166" t="s">
        <v>40</v>
      </c>
    </row>
    <row r="7" ht="18" customHeight="1" spans="1:26">
      <c r="A7" s="156"/>
      <c r="B7" s="157"/>
      <c r="C7" s="156"/>
      <c r="D7" s="156"/>
      <c r="E7" s="156"/>
      <c r="F7" s="156"/>
      <c r="G7" s="156"/>
      <c r="H7" s="65"/>
      <c r="I7" s="65" t="s">
        <v>31</v>
      </c>
      <c r="J7" s="11"/>
      <c r="K7" s="65"/>
      <c r="L7" s="65"/>
      <c r="M7" s="65"/>
      <c r="N7" s="11"/>
      <c r="O7" s="10" t="s">
        <v>32</v>
      </c>
      <c r="P7" s="9" t="s">
        <v>33</v>
      </c>
      <c r="Q7" s="169" t="s">
        <v>31</v>
      </c>
      <c r="R7" s="169" t="s">
        <v>196</v>
      </c>
      <c r="S7" s="11" t="s">
        <v>33</v>
      </c>
      <c r="T7" s="155"/>
      <c r="U7" s="155" t="s">
        <v>30</v>
      </c>
      <c r="V7" s="155" t="s">
        <v>36</v>
      </c>
      <c r="W7" s="155" t="s">
        <v>197</v>
      </c>
      <c r="X7" s="155" t="s">
        <v>38</v>
      </c>
      <c r="Y7" s="155" t="s">
        <v>39</v>
      </c>
      <c r="Z7" s="155" t="s">
        <v>40</v>
      </c>
    </row>
    <row r="8" customHeight="1" spans="1:26">
      <c r="A8" s="158"/>
      <c r="B8" s="158"/>
      <c r="C8" s="158"/>
      <c r="D8" s="158"/>
      <c r="E8" s="158"/>
      <c r="F8" s="158"/>
      <c r="G8" s="158"/>
      <c r="H8" s="158"/>
      <c r="I8" s="165" t="s">
        <v>198</v>
      </c>
      <c r="J8" s="166" t="s">
        <v>199</v>
      </c>
      <c r="K8" s="155" t="s">
        <v>200</v>
      </c>
      <c r="L8" s="155" t="s">
        <v>201</v>
      </c>
      <c r="M8" s="155" t="s">
        <v>202</v>
      </c>
      <c r="N8" s="155" t="s">
        <v>203</v>
      </c>
      <c r="O8" s="155" t="s">
        <v>32</v>
      </c>
      <c r="P8" s="155" t="s">
        <v>33</v>
      </c>
      <c r="Q8" s="155" t="s">
        <v>31</v>
      </c>
      <c r="R8" s="155" t="s">
        <v>32</v>
      </c>
      <c r="S8" s="155" t="s">
        <v>33</v>
      </c>
      <c r="T8" s="158"/>
      <c r="U8" s="155" t="s">
        <v>30</v>
      </c>
      <c r="V8" s="155" t="s">
        <v>36</v>
      </c>
      <c r="W8" s="155" t="s">
        <v>197</v>
      </c>
      <c r="X8" s="155" t="s">
        <v>38</v>
      </c>
      <c r="Y8" s="155" t="s">
        <v>39</v>
      </c>
      <c r="Z8" s="155" t="s">
        <v>40</v>
      </c>
    </row>
    <row r="9" ht="37.5" customHeight="1" spans="1:26">
      <c r="A9" s="159"/>
      <c r="B9" s="159"/>
      <c r="C9" s="159"/>
      <c r="D9" s="159"/>
      <c r="E9" s="159"/>
      <c r="F9" s="159"/>
      <c r="G9" s="159"/>
      <c r="H9" s="159"/>
      <c r="I9" s="53" t="s">
        <v>30</v>
      </c>
      <c r="J9" s="53" t="s">
        <v>204</v>
      </c>
      <c r="K9" s="167" t="s">
        <v>199</v>
      </c>
      <c r="L9" s="167" t="s">
        <v>201</v>
      </c>
      <c r="M9" s="167" t="s">
        <v>202</v>
      </c>
      <c r="N9" s="167" t="s">
        <v>203</v>
      </c>
      <c r="O9" s="167" t="s">
        <v>203</v>
      </c>
      <c r="P9" s="167" t="s">
        <v>203</v>
      </c>
      <c r="Q9" s="167" t="s">
        <v>201</v>
      </c>
      <c r="R9" s="167" t="s">
        <v>202</v>
      </c>
      <c r="S9" s="167" t="s">
        <v>203</v>
      </c>
      <c r="T9" s="167" t="s">
        <v>34</v>
      </c>
      <c r="U9" s="167" t="s">
        <v>30</v>
      </c>
      <c r="V9" s="167" t="s">
        <v>36</v>
      </c>
      <c r="W9" s="167" t="s">
        <v>197</v>
      </c>
      <c r="X9" s="167" t="s">
        <v>38</v>
      </c>
      <c r="Y9" s="167" t="s">
        <v>39</v>
      </c>
      <c r="Z9" s="167" t="s">
        <v>40</v>
      </c>
    </row>
    <row r="10" customHeight="1" spans="1:26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69">
        <v>25</v>
      </c>
      <c r="Z10" s="170">
        <v>26</v>
      </c>
    </row>
    <row r="11" ht="21" customHeight="1" spans="1:26">
      <c r="A11" s="14" t="s">
        <v>42</v>
      </c>
      <c r="B11" s="160"/>
      <c r="C11" s="160"/>
      <c r="D11" s="160"/>
      <c r="E11" s="160"/>
      <c r="F11" s="160"/>
      <c r="G11" s="160"/>
      <c r="H11" s="16">
        <v>3.8</v>
      </c>
      <c r="I11" s="16">
        <v>3.8</v>
      </c>
      <c r="J11" s="16"/>
      <c r="K11" s="16"/>
      <c r="L11" s="16"/>
      <c r="M11" s="16"/>
      <c r="N11" s="16">
        <v>3.8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23.25" customHeight="1" outlineLevel="1" spans="1:26">
      <c r="A12" s="141" t="s">
        <v>42</v>
      </c>
      <c r="B12" s="14"/>
      <c r="C12" s="14"/>
      <c r="D12" s="14"/>
      <c r="E12" s="14"/>
      <c r="F12" s="14"/>
      <c r="G12" s="14"/>
      <c r="H12" s="16">
        <v>3.8</v>
      </c>
      <c r="I12" s="16">
        <v>3.8</v>
      </c>
      <c r="J12" s="16"/>
      <c r="K12" s="16"/>
      <c r="L12" s="16"/>
      <c r="M12" s="16"/>
      <c r="N12" s="16">
        <v>3.8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23.25" customHeight="1" outlineLevel="2" spans="1:26">
      <c r="A13" s="161" t="s">
        <v>42</v>
      </c>
      <c r="B13" s="14" t="s">
        <v>205</v>
      </c>
      <c r="C13" s="14" t="s">
        <v>206</v>
      </c>
      <c r="D13" s="14" t="s">
        <v>61</v>
      </c>
      <c r="E13" s="14" t="s">
        <v>62</v>
      </c>
      <c r="F13" s="14" t="s">
        <v>207</v>
      </c>
      <c r="G13" s="14" t="s">
        <v>165</v>
      </c>
      <c r="H13" s="16">
        <v>2.8</v>
      </c>
      <c r="I13" s="16">
        <v>2.8</v>
      </c>
      <c r="J13" s="16"/>
      <c r="K13" s="16"/>
      <c r="L13" s="16"/>
      <c r="M13" s="16"/>
      <c r="N13" s="16">
        <v>2.8</v>
      </c>
      <c r="O13" s="14"/>
      <c r="P13" s="14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23.25" customHeight="1" outlineLevel="2" spans="1:26">
      <c r="A14" s="161" t="s">
        <v>42</v>
      </c>
      <c r="B14" s="14" t="s">
        <v>208</v>
      </c>
      <c r="C14" s="14" t="s">
        <v>159</v>
      </c>
      <c r="D14" s="14" t="s">
        <v>71</v>
      </c>
      <c r="E14" s="14" t="s">
        <v>62</v>
      </c>
      <c r="F14" s="14" t="s">
        <v>209</v>
      </c>
      <c r="G14" s="14" t="s">
        <v>159</v>
      </c>
      <c r="H14" s="16">
        <v>1</v>
      </c>
      <c r="I14" s="16">
        <v>1</v>
      </c>
      <c r="J14" s="16"/>
      <c r="K14" s="16"/>
      <c r="L14" s="16"/>
      <c r="M14" s="16"/>
      <c r="N14" s="16">
        <v>1</v>
      </c>
      <c r="O14" s="14"/>
      <c r="P14" s="14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7.25" customHeight="1" spans="1:26">
      <c r="A15" s="162" t="s">
        <v>72</v>
      </c>
      <c r="B15" s="163"/>
      <c r="C15" s="163"/>
      <c r="D15" s="163"/>
      <c r="E15" s="163"/>
      <c r="F15" s="163"/>
      <c r="G15" s="164"/>
      <c r="H15" s="16">
        <v>3.8</v>
      </c>
      <c r="I15" s="16">
        <v>3.8</v>
      </c>
      <c r="J15" s="16"/>
      <c r="K15" s="16"/>
      <c r="L15" s="16"/>
      <c r="M15" s="16"/>
      <c r="N15" s="16">
        <v>3.8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</sheetData>
  <mergeCells count="33">
    <mergeCell ref="A3:Z3"/>
    <mergeCell ref="A4:G4"/>
    <mergeCell ref="H5:Z5"/>
    <mergeCell ref="I6:P6"/>
    <mergeCell ref="Q6:S6"/>
    <mergeCell ref="U6:Z6"/>
    <mergeCell ref="I7:N7"/>
    <mergeCell ref="I8:J8"/>
    <mergeCell ref="A15:G15"/>
    <mergeCell ref="A5:A9"/>
    <mergeCell ref="B5:B9"/>
    <mergeCell ref="C5:C9"/>
    <mergeCell ref="D5:D9"/>
    <mergeCell ref="E5:E9"/>
    <mergeCell ref="F5:F9"/>
    <mergeCell ref="G5:G9"/>
    <mergeCell ref="H6:H9"/>
    <mergeCell ref="K8:K9"/>
    <mergeCell ref="L8:L9"/>
    <mergeCell ref="M8:M9"/>
    <mergeCell ref="N8:N9"/>
    <mergeCell ref="O7:O9"/>
    <mergeCell ref="P7:P9"/>
    <mergeCell ref="Q7:Q9"/>
    <mergeCell ref="R7:R9"/>
    <mergeCell ref="S7:S9"/>
    <mergeCell ref="T6:T9"/>
    <mergeCell ref="U7:U9"/>
    <mergeCell ref="V7:V9"/>
    <mergeCell ref="W7:W9"/>
    <mergeCell ref="X7:X9"/>
    <mergeCell ref="Y7:Y9"/>
    <mergeCell ref="Z7:Z9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topLeftCell="B1" workbookViewId="0">
      <pane ySplit="1" topLeftCell="A2" activePane="bottomLeft" state="frozen"/>
      <selection/>
      <selection pane="bottomLeft" activeCell="K31" sqref="K3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2"/>
      <c r="E2" s="2"/>
      <c r="F2" s="2"/>
      <c r="G2" s="2"/>
      <c r="H2" s="2"/>
      <c r="U2" s="142"/>
      <c r="W2" s="149" t="s">
        <v>210</v>
      </c>
    </row>
    <row r="3" ht="27.75" customHeight="1" spans="1:23">
      <c r="A3" s="4" t="s">
        <v>211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"单位名称："&amp;"曲靖经济技术开发区商务局"</f>
        <v>单位名称：曲靖经济技术开发区商务局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2"/>
      <c r="W4" s="271" t="s">
        <v>2</v>
      </c>
    </row>
    <row r="5" ht="21.75" customHeight="1" spans="1:23">
      <c r="A5" s="9" t="s">
        <v>212</v>
      </c>
      <c r="B5" s="10" t="s">
        <v>186</v>
      </c>
      <c r="C5" s="9" t="s">
        <v>187</v>
      </c>
      <c r="D5" s="9" t="s">
        <v>185</v>
      </c>
      <c r="E5" s="10" t="s">
        <v>188</v>
      </c>
      <c r="F5" s="10" t="s">
        <v>189</v>
      </c>
      <c r="G5" s="10" t="s">
        <v>213</v>
      </c>
      <c r="H5" s="10" t="s">
        <v>214</v>
      </c>
      <c r="I5" s="11" t="s">
        <v>28</v>
      </c>
      <c r="J5" s="11" t="s">
        <v>215</v>
      </c>
      <c r="K5" s="11"/>
      <c r="L5" s="11"/>
      <c r="M5" s="11"/>
      <c r="N5" s="11" t="s">
        <v>195</v>
      </c>
      <c r="O5" s="11"/>
      <c r="P5" s="11"/>
      <c r="Q5" s="10" t="s">
        <v>34</v>
      </c>
      <c r="R5" s="11" t="s">
        <v>35</v>
      </c>
      <c r="S5" s="11"/>
      <c r="T5" s="11"/>
      <c r="U5" s="11"/>
      <c r="V5" s="11"/>
      <c r="W5" s="11"/>
    </row>
    <row r="6" ht="21.75" customHeight="1" spans="1:23">
      <c r="A6" s="9"/>
      <c r="B6" s="11"/>
      <c r="C6" s="9"/>
      <c r="D6" s="9"/>
      <c r="E6" s="143"/>
      <c r="F6" s="143"/>
      <c r="G6" s="143"/>
      <c r="H6" s="143"/>
      <c r="I6" s="11"/>
      <c r="J6" s="147" t="s">
        <v>31</v>
      </c>
      <c r="K6" s="11"/>
      <c r="L6" s="10" t="s">
        <v>32</v>
      </c>
      <c r="M6" s="10" t="s">
        <v>33</v>
      </c>
      <c r="N6" s="10" t="s">
        <v>31</v>
      </c>
      <c r="O6" s="10" t="s">
        <v>32</v>
      </c>
      <c r="P6" s="10" t="s">
        <v>33</v>
      </c>
      <c r="Q6" s="143"/>
      <c r="R6" s="10" t="s">
        <v>30</v>
      </c>
      <c r="S6" s="10" t="s">
        <v>36</v>
      </c>
      <c r="T6" s="10" t="s">
        <v>197</v>
      </c>
      <c r="U6" s="10" t="s">
        <v>38</v>
      </c>
      <c r="V6" s="10" t="s">
        <v>39</v>
      </c>
      <c r="W6" s="10" t="s">
        <v>40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48" t="s">
        <v>30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9"/>
      <c r="B8" s="11"/>
      <c r="C8" s="9"/>
      <c r="D8" s="9"/>
      <c r="E8" s="10"/>
      <c r="F8" s="10"/>
      <c r="G8" s="10"/>
      <c r="H8" s="10"/>
      <c r="I8" s="11"/>
      <c r="J8" s="47" t="s">
        <v>30</v>
      </c>
      <c r="K8" s="47" t="s">
        <v>216</v>
      </c>
      <c r="L8" s="10"/>
      <c r="M8" s="10"/>
      <c r="N8" s="10"/>
      <c r="O8" s="10"/>
      <c r="P8" s="10"/>
      <c r="Q8" s="10"/>
      <c r="R8" s="10"/>
      <c r="S8" s="10"/>
      <c r="T8" s="10"/>
      <c r="U8" s="11"/>
      <c r="V8" s="10"/>
      <c r="W8" s="10"/>
    </row>
    <row r="9" ht="15" customHeight="1" spans="1:23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2">
        <v>21</v>
      </c>
      <c r="V9" s="12">
        <v>22</v>
      </c>
      <c r="W9" s="12">
        <v>23</v>
      </c>
    </row>
    <row r="10" ht="21" customHeight="1" spans="1:23">
      <c r="A10" s="15"/>
      <c r="B10" s="15"/>
      <c r="C10" s="14" t="s">
        <v>217</v>
      </c>
      <c r="D10" s="15"/>
      <c r="E10" s="15"/>
      <c r="F10" s="15"/>
      <c r="G10" s="15"/>
      <c r="H10" s="15"/>
      <c r="I10" s="16">
        <v>80</v>
      </c>
      <c r="J10" s="16">
        <v>80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23.25" customHeight="1" spans="1:23">
      <c r="A11" s="14" t="s">
        <v>218</v>
      </c>
      <c r="B11" s="14" t="s">
        <v>219</v>
      </c>
      <c r="C11" s="14" t="s">
        <v>217</v>
      </c>
      <c r="D11" s="14" t="s">
        <v>42</v>
      </c>
      <c r="E11" s="14" t="s">
        <v>63</v>
      </c>
      <c r="F11" s="14" t="s">
        <v>64</v>
      </c>
      <c r="G11" s="14" t="s">
        <v>220</v>
      </c>
      <c r="H11" s="14" t="s">
        <v>173</v>
      </c>
      <c r="I11" s="16">
        <v>80</v>
      </c>
      <c r="J11" s="16">
        <v>80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ht="23.25" customHeight="1" spans="1:23">
      <c r="A12" s="14"/>
      <c r="B12" s="14"/>
      <c r="C12" s="14" t="s">
        <v>221</v>
      </c>
      <c r="D12" s="14"/>
      <c r="E12" s="14"/>
      <c r="F12" s="14"/>
      <c r="G12" s="14"/>
      <c r="H12" s="14"/>
      <c r="I12" s="16">
        <v>300</v>
      </c>
      <c r="J12" s="16">
        <v>300</v>
      </c>
      <c r="K12" s="16"/>
      <c r="L12" s="16"/>
      <c r="M12" s="16"/>
      <c r="N12" s="16"/>
      <c r="O12" s="16"/>
      <c r="P12" s="14"/>
      <c r="Q12" s="16"/>
      <c r="R12" s="16"/>
      <c r="S12" s="16"/>
      <c r="T12" s="16"/>
      <c r="U12" s="16"/>
      <c r="V12" s="16"/>
      <c r="W12" s="16"/>
    </row>
    <row r="13" ht="23.25" customHeight="1" spans="1:23">
      <c r="A13" s="14" t="s">
        <v>218</v>
      </c>
      <c r="B13" s="14" t="s">
        <v>222</v>
      </c>
      <c r="C13" s="14" t="s">
        <v>221</v>
      </c>
      <c r="D13" s="14" t="s">
        <v>42</v>
      </c>
      <c r="E13" s="14" t="s">
        <v>67</v>
      </c>
      <c r="F13" s="14" t="s">
        <v>68</v>
      </c>
      <c r="G13" s="14" t="s">
        <v>223</v>
      </c>
      <c r="H13" s="14" t="s">
        <v>164</v>
      </c>
      <c r="I13" s="16">
        <v>300</v>
      </c>
      <c r="J13" s="16">
        <v>300</v>
      </c>
      <c r="K13" s="16"/>
      <c r="L13" s="16"/>
      <c r="M13" s="16"/>
      <c r="N13" s="16"/>
      <c r="O13" s="16"/>
      <c r="P13" s="14"/>
      <c r="Q13" s="16"/>
      <c r="R13" s="16"/>
      <c r="S13" s="16"/>
      <c r="T13" s="16"/>
      <c r="U13" s="16"/>
      <c r="V13" s="16"/>
      <c r="W13" s="16"/>
    </row>
    <row r="14" ht="23.25" customHeight="1" spans="1:23">
      <c r="A14" s="14"/>
      <c r="B14" s="14"/>
      <c r="C14" s="14" t="s">
        <v>224</v>
      </c>
      <c r="D14" s="14"/>
      <c r="E14" s="14"/>
      <c r="F14" s="14"/>
      <c r="G14" s="14"/>
      <c r="H14" s="14"/>
      <c r="I14" s="16">
        <v>4.5</v>
      </c>
      <c r="J14" s="16">
        <v>4.5</v>
      </c>
      <c r="K14" s="16"/>
      <c r="L14" s="16"/>
      <c r="M14" s="16"/>
      <c r="N14" s="16"/>
      <c r="O14" s="16"/>
      <c r="P14" s="14"/>
      <c r="Q14" s="16"/>
      <c r="R14" s="16"/>
      <c r="S14" s="16"/>
      <c r="T14" s="16"/>
      <c r="U14" s="16"/>
      <c r="V14" s="16"/>
      <c r="W14" s="16"/>
    </row>
    <row r="15" ht="23.25" customHeight="1" spans="1:23">
      <c r="A15" s="14" t="s">
        <v>218</v>
      </c>
      <c r="B15" s="14" t="s">
        <v>225</v>
      </c>
      <c r="C15" s="14" t="s">
        <v>224</v>
      </c>
      <c r="D15" s="14" t="s">
        <v>42</v>
      </c>
      <c r="E15" s="14" t="s">
        <v>63</v>
      </c>
      <c r="F15" s="14" t="s">
        <v>64</v>
      </c>
      <c r="G15" s="14" t="s">
        <v>207</v>
      </c>
      <c r="H15" s="14" t="s">
        <v>165</v>
      </c>
      <c r="I15" s="16">
        <v>4.5</v>
      </c>
      <c r="J15" s="16">
        <v>4.5</v>
      </c>
      <c r="K15" s="16"/>
      <c r="L15" s="16"/>
      <c r="M15" s="16"/>
      <c r="N15" s="16"/>
      <c r="O15" s="16"/>
      <c r="P15" s="14"/>
      <c r="Q15" s="16"/>
      <c r="R15" s="16"/>
      <c r="S15" s="16"/>
      <c r="T15" s="16"/>
      <c r="U15" s="16"/>
      <c r="V15" s="16"/>
      <c r="W15" s="16"/>
    </row>
    <row r="16" ht="18.75" customHeight="1" spans="1:23">
      <c r="A16" s="144" t="s">
        <v>72</v>
      </c>
      <c r="B16" s="145"/>
      <c r="C16" s="145"/>
      <c r="D16" s="145"/>
      <c r="E16" s="145"/>
      <c r="F16" s="145"/>
      <c r="G16" s="145"/>
      <c r="H16" s="146"/>
      <c r="I16" s="16">
        <v>384.5</v>
      </c>
      <c r="J16" s="16">
        <v>384.5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娴</cp:lastModifiedBy>
  <dcterms:created xsi:type="dcterms:W3CDTF">2025-02-25T03:07:00Z</dcterms:created>
  <dcterms:modified xsi:type="dcterms:W3CDTF">2025-03-05T02:23:56Z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A16228BDA6C5495C90591BC6E14EA3CD_12</vt:lpwstr>
  </property>
</Properties>
</file>