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060" firstSheet="8" activeTab="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  <sheet name="Sheet1" sheetId="21" r:id="rId21"/>
  </sheets>
  <definedNames>
    <definedName name="_xlnm.Print_Titles" localSheetId="1">'部门收入预算表01-2'!$A:$A,'部门收入预算表01-2'!$1:$1</definedName>
    <definedName name="_xlnm.Print_Titles" localSheetId="19">部门项目中期规划预算表13!$A:$A,部门项目中期规划预算表13!$1:$1</definedName>
    <definedName name="_xlnm.Print_Titles" localSheetId="13">部门政府采购预算表08!$A:$A,部门政府采购预算表08!$1:$1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6">'区对下转移支付绩效目标表10-2'!$A:$A,'区对下转移支付绩效目标表10-2'!$1:$1</definedName>
    <definedName name="_xlnm.Print_Titles" localSheetId="15">'区对下转移支付预算表10-1'!$A:$A,'区对下转移支付预算表10-1'!$1:$1</definedName>
    <definedName name="_xlnm.Print_Titles" localSheetId="18">上级补助项目支出预算表12!$A:$A,上级补助项目支出预算表12!$1:$1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新增资产配置表11!$A:$A,新增资产配置表11!$1:$1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政府购买服务预算表09!$A:$A,政府购买服务预算表09!$1:$1</definedName>
    <definedName name="_xlnm.Print_Titles" localSheetId="11">政府性基金预算支出预算表06!$A:$A,政府性基金预算支出预算表06!$1:$1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/>
  <c r="A3" i="19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C11" i="4"/>
  <c r="C10"/>
  <c r="C9"/>
  <c r="C8"/>
  <c r="A3"/>
  <c r="A3" i="3"/>
  <c r="A3" i="2"/>
  <c r="C36" i="1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A3"/>
</calcChain>
</file>

<file path=xl/sharedStrings.xml><?xml version="1.0" encoding="utf-8"?>
<sst xmlns="http://schemas.openxmlformats.org/spreadsheetml/2006/main" count="1723" uniqueCount="559">
  <si>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</si>
  <si>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</si>
  <si>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</si>
  <si>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</si>
  <si>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</si>
  <si>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</si>
  <si>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</si>
  <si>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</si>
  <si>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</si>
  <si>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</si>
  <si>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</si>
  <si>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</si>
  <si>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</si>
  <si>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</si>
  <si>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</si>
  <si>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</si>
  <si>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</si>
  <si>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</si>
  <si>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</si>
  <si>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</si>
  <si>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</si>
  <si>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</si>
  <si>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</si>
  <si>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</si>
  <si>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</si>
  <si>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</si>
  <si>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</si>
  <si>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</si>
  <si>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</si>
  <si>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</si>
  <si>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</si>
  <si>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</si>
  <si>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</si>
  <si>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</si>
  <si>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</si>
  <si>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</si>
  <si>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</si>
  <si>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</si>
  <si>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</si>
  <si>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</si>
  <si>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</si>
  <si>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</si>
  <si>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</t>
  </si>
  <si>
    <t>曲靖经济技术开发区党政办公室</t>
  </si>
  <si>
    <t>101001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</si>
  <si>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</si>
  <si>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</si>
  <si>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</si>
  <si>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</si>
  <si>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</si>
  <si>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</si>
  <si>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</si>
  <si>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</si>
  <si>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</si>
  <si>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</si>
  <si>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</si>
  <si>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</si>
  <si>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</si>
  <si>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</si>
  <si>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</si>
  <si>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</si>
  <si>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</si>
  <si>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</si>
  <si>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</si>
  <si>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</si>
  <si>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</si>
  <si>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</si>
  <si>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</si>
  <si>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</si>
  <si>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</si>
  <si>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</si>
  <si>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</si>
  <si>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20113</t>
  </si>
  <si>
    <t>商贸事务</t>
  </si>
  <si>
    <t>2011308</t>
  </si>
  <si>
    <t>招商引资</t>
  </si>
  <si>
    <t>20126</t>
  </si>
  <si>
    <t>档案事务</t>
  </si>
  <si>
    <t>2012604</t>
  </si>
  <si>
    <t>档案馆</t>
  </si>
  <si>
    <t>20133</t>
  </si>
  <si>
    <t>宣传事务</t>
  </si>
  <si>
    <t>2013304</t>
  </si>
  <si>
    <t>宣传管理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</si>
  <si>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</si>
  <si>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</si>
  <si>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</si>
  <si>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</si>
  <si>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</si>
  <si>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</si>
  <si>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</si>
  <si>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</si>
  <si>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</si>
  <si>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</si>
  <si>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</si>
  <si>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</si>
  <si>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</si>
  <si>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</si>
  <si>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</si>
  <si>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</si>
  <si>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</si>
  <si>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</si>
  <si>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</si>
  <si>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</si>
  <si>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</si>
  <si>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</si>
  <si>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</si>
  <si>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</si>
  <si>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</si>
  <si>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</si>
  <si>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</si>
  <si>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</si>
  <si>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</si>
  <si>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</si>
  <si>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</si>
  <si>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</si>
  <si>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</si>
  <si>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</si>
  <si>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</si>
  <si>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</si>
  <si>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</si>
  <si>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</si>
  <si>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</si>
  <si>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</si>
  <si>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</si>
  <si>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</si>
  <si>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</si>
  <si>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</si>
  <si>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</si>
  <si>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</si>
  <si>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</si>
  <si>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</si>
  <si>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</si>
  <si>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</si>
  <si>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</si>
  <si>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</si>
  <si>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</si>
  <si>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</si>
  <si>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</si>
  <si>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</si>
  <si>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</si>
  <si>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</si>
  <si>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</si>
  <si>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</si>
  <si>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</si>
  <si>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</si>
  <si>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</si>
  <si>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</si>
  <si>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</si>
  <si>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</si>
  <si>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</si>
  <si>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</si>
  <si>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</si>
  <si>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</si>
  <si>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</si>
  <si>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</si>
  <si>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</si>
  <si>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</si>
  <si>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</si>
  <si>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</si>
  <si>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</si>
  <si>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</si>
  <si>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</si>
  <si>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</si>
  <si>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</si>
  <si>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</si>
  <si>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</si>
  <si>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</si>
  <si>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</si>
  <si>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</si>
  <si>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</si>
  <si>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</si>
  <si>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</si>
  <si>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</si>
  <si>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</si>
  <si>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</si>
  <si>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</si>
  <si>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</si>
  <si>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</si>
  <si>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</si>
  <si>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</si>
  <si>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</si>
  <si>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09</t>
  </si>
  <si>
    <t>维修（护）费</t>
  </si>
  <si>
    <t>504</t>
  </si>
  <si>
    <t>机关资本性支出（二）</t>
  </si>
  <si>
    <t>基础设施建设</t>
  </si>
  <si>
    <t>302</t>
  </si>
  <si>
    <t>商品和服务支出</t>
  </si>
  <si>
    <t>505</t>
  </si>
  <si>
    <t>对事业单位经常性补助</t>
  </si>
  <si>
    <t>办公费</t>
  </si>
  <si>
    <t>咨询费</t>
  </si>
  <si>
    <t>509</t>
  </si>
  <si>
    <t>对个人和家庭的补助</t>
  </si>
  <si>
    <t>邮电费</t>
  </si>
  <si>
    <t>离退休费</t>
  </si>
  <si>
    <t>物业管理费</t>
  </si>
  <si>
    <t>27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</si>
  <si>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</si>
  <si>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</si>
  <si>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</si>
  <si>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</si>
  <si>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</si>
  <si>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</si>
  <si>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</si>
  <si>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</si>
  <si>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309</t>
  </si>
  <si>
    <t>资本性支出（基本建设）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</si>
  <si>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</si>
  <si>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</si>
  <si>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</si>
  <si>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</si>
  <si>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</si>
  <si>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</si>
  <si>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2024年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</si>
  <si>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</si>
  <si>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</si>
  <si>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</si>
  <si>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</si>
  <si>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</si>
  <si>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</si>
  <si>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</si>
  <si>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</si>
  <si>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</si>
  <si>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</si>
  <si>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</si>
  <si>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</si>
  <si>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</si>
  <si>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</si>
  <si>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</si>
  <si>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</si>
  <si>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</si>
  <si>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</si>
  <si>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</si>
  <si>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</si>
  <si>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530303210000000000271</t>
  </si>
  <si>
    <t>行政人员支出工资</t>
  </si>
  <si>
    <t>30101</t>
  </si>
  <si>
    <t>30102</t>
  </si>
  <si>
    <t>30103</t>
  </si>
  <si>
    <t>530303231100001507511</t>
  </si>
  <si>
    <t>公务员基础绩效奖</t>
  </si>
  <si>
    <t>530303210000000000273</t>
  </si>
  <si>
    <t>30108</t>
  </si>
  <si>
    <t>30110</t>
  </si>
  <si>
    <t>30111</t>
  </si>
  <si>
    <t>30112</t>
  </si>
  <si>
    <t>530303210000000000274</t>
  </si>
  <si>
    <t>30113</t>
  </si>
  <si>
    <t>530303210000000000554</t>
  </si>
  <si>
    <t>其他公用支出</t>
  </si>
  <si>
    <t>30201</t>
  </si>
  <si>
    <t>530303210000000000685</t>
  </si>
  <si>
    <t>30217</t>
  </si>
  <si>
    <t>530303210000000000553</t>
  </si>
  <si>
    <t>30228</t>
  </si>
  <si>
    <t>30229</t>
  </si>
  <si>
    <t>530303241100002407640</t>
  </si>
  <si>
    <t>公务交通补贴</t>
  </si>
  <si>
    <t>30239</t>
  </si>
  <si>
    <t>530303210000000000551</t>
  </si>
  <si>
    <t>30302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</si>
  <si>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</si>
  <si>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</si>
  <si>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</si>
  <si>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</si>
  <si>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</si>
  <si>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</si>
  <si>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</si>
  <si>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2023年长水机场广告投放经费</t>
  </si>
  <si>
    <t>事业发展类</t>
  </si>
  <si>
    <t>530303231100001797305</t>
  </si>
  <si>
    <t>2023年公共区域创文公益广告制作安装及更新维护专项工作经费</t>
  </si>
  <si>
    <t>专项业务类</t>
  </si>
  <si>
    <t>530303231100002040749</t>
  </si>
  <si>
    <t>安可替代工程经费</t>
  </si>
  <si>
    <t>530303241100002481946</t>
  </si>
  <si>
    <t>办公室设施购置经费</t>
  </si>
  <si>
    <t>530303210000000000403</t>
  </si>
  <si>
    <t>党政办管委会三楼维修改造经费</t>
  </si>
  <si>
    <t>530303231100002104756</t>
  </si>
  <si>
    <t>档案馆数字化加工服务项目、厂房租赁、采购等经费</t>
  </si>
  <si>
    <t>530303241100002481942</t>
  </si>
  <si>
    <t>公务用车平台运行维护经费</t>
  </si>
  <si>
    <t>530303231100001506184</t>
  </si>
  <si>
    <t>公务用车社会化服务保障经费</t>
  </si>
  <si>
    <t>530303241100002481618</t>
  </si>
  <si>
    <t>管委会大楼、机三厂食堂、政务中心、职工服务中心物业管理及后勤保障服务经费</t>
  </si>
  <si>
    <t>530303231100001506223</t>
  </si>
  <si>
    <t>管委会大楼电子政务、电信高清、移动视频会议、公文交换、通信邮电等经费</t>
  </si>
  <si>
    <t>530303231100001506207</t>
  </si>
  <si>
    <t>30207</t>
  </si>
  <si>
    <t>经开区督办APP手机软件维护经费</t>
  </si>
  <si>
    <t>530303241100002481891</t>
  </si>
  <si>
    <t>30213</t>
  </si>
  <si>
    <t>经开区法律顾问经费</t>
  </si>
  <si>
    <t>530303210000000000358</t>
  </si>
  <si>
    <t>30227</t>
  </si>
  <si>
    <t>经开区各种表格、文头制作及印刷经费</t>
  </si>
  <si>
    <t>530303210000000000269</t>
  </si>
  <si>
    <t>曲靖经济技术开发区第一次全国自然灾害综合风险普查经费</t>
  </si>
  <si>
    <t>530303231100001748774</t>
  </si>
  <si>
    <t>30203</t>
  </si>
  <si>
    <t>全国第一次自然灾害综合风险普查经费</t>
  </si>
  <si>
    <t>530303231100001506276</t>
  </si>
  <si>
    <t>委托专业机构开展经开区数字化招商服务工作经费</t>
  </si>
  <si>
    <t>530303241100002481610</t>
  </si>
  <si>
    <t>下达党政办宣传信息中心委托招标应急广播体系建设经费</t>
  </si>
  <si>
    <t>530303231100002251341</t>
  </si>
  <si>
    <t>宣传部2024年长水国际机场广告投放经费</t>
  </si>
  <si>
    <t>530303241100002481928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</si>
  <si>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</si>
  <si>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</si>
  <si>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</si>
  <si>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</si>
  <si>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</si>
  <si>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</si>
  <si>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</si>
  <si>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</si>
  <si>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</si>
  <si>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</si>
  <si>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</si>
  <si>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</si>
  <si>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</t>
  </si>
  <si>
    <t>2026年</t>
  </si>
  <si>
    <t>产出指标</t>
  </si>
  <si>
    <t>1749.00</t>
  </si>
  <si>
    <t>派车任务完成率</t>
  </si>
  <si>
    <t>90</t>
  </si>
  <si>
    <t>%</t>
  </si>
  <si>
    <t>定量指标</t>
  </si>
  <si>
    <t>反映检查工作的执行情况
检查任务完成率=实际完成任务数/计划完成任务数*100%</t>
  </si>
  <si>
    <t>效益指标</t>
  </si>
  <si>
    <t>问题整改落实率</t>
  </si>
  <si>
    <t>反映检查核查发现问题的整改落实情况。
问题整改落实率=（实际整改问题数/现场检查发现问题数）*100%</t>
  </si>
  <si>
    <t>满意度指标</t>
  </si>
  <si>
    <t>乘车人员满意度</t>
  </si>
  <si>
    <t>反映参加展览、展会人员的满意程度。</t>
  </si>
  <si>
    <t>道路绿化带小品画面更换面积</t>
  </si>
  <si>
    <t>220</t>
  </si>
  <si>
    <t>平方米</t>
  </si>
  <si>
    <t>反映道路绿化带小品画面更换面积的情况</t>
  </si>
  <si>
    <t>公园、广场、大幅广告牌创文公益广告更换面积</t>
  </si>
  <si>
    <t>1150</t>
  </si>
  <si>
    <t>反映公园、广场、大幅广告牌创文公益广告更换面积的情况</t>
  </si>
  <si>
    <t>道路灯杆旗广告更换面积</t>
  </si>
  <si>
    <t>7730</t>
  </si>
  <si>
    <t>反映道路灯杆旗广告更换面积的情况</t>
  </si>
  <si>
    <t>公益自行车牌点位公益广告画面更换面积</t>
  </si>
  <si>
    <t>反映公益自行车牌点位公益广告画面更换面积的情况</t>
  </si>
  <si>
    <t>围挡广告牌更换、增补面积</t>
  </si>
  <si>
    <t>380</t>
  </si>
  <si>
    <t>反映围挡广告牌更换、增补面积的情况</t>
  </si>
  <si>
    <t>新增围挡草皮面积</t>
  </si>
  <si>
    <t>1300</t>
  </si>
  <si>
    <t>反映新增围挡草皮面积的情况</t>
  </si>
  <si>
    <t>新增围挡公益广告面积</t>
  </si>
  <si>
    <t>100</t>
  </si>
  <si>
    <t>反映新增围挡公益广告面积的情况</t>
  </si>
  <si>
    <t>公益广告设置符合测评标准</t>
  </si>
  <si>
    <t>标准</t>
  </si>
  <si>
    <t>是/否</t>
  </si>
  <si>
    <t>定性指标</t>
  </si>
  <si>
    <t>反映公益广告设置的标准情况</t>
  </si>
  <si>
    <t>人民群众不文明行为减少</t>
  </si>
  <si>
    <t>反映公益广告对人民群众文明行为的影响</t>
  </si>
  <si>
    <t>人民群众对巩固提升全国文明城市创建成效的满意度</t>
  </si>
  <si>
    <t>60</t>
  </si>
  <si>
    <t>反映人民群众对巩固提升全国文明城市创建成效的满意度</t>
  </si>
  <si>
    <t>工作任务完成及时率</t>
  </si>
  <si>
    <t>反映工作任务完成及时情况</t>
  </si>
  <si>
    <t>项目持续发展发挥作用的限期</t>
  </si>
  <si>
    <t>85</t>
  </si>
  <si>
    <t>反映项目持续发展发挥作用的限期</t>
  </si>
  <si>
    <t>社会公众满意度</t>
  </si>
  <si>
    <t>反映社会公众满意度</t>
  </si>
  <si>
    <t>部门保障数量</t>
  </si>
  <si>
    <t>31</t>
  </si>
  <si>
    <t>个</t>
  </si>
  <si>
    <t>反映年度保障邮电通信正常使用部门数量</t>
  </si>
  <si>
    <t>服务水平提升性</t>
  </si>
  <si>
    <t>满意、非常满意、一般、不满意、非常不满意</t>
  </si>
  <si>
    <t>反映年度故障发生是否能够及时处理</t>
  </si>
  <si>
    <t>使用对象满意度</t>
  </si>
  <si>
    <t>反映各部门通信设备使用的满意度</t>
  </si>
  <si>
    <t>计划完成率</t>
  </si>
  <si>
    <t>计划完成率=在规定时间内宣传任务完成数/宣传任务计划数*100%</t>
  </si>
  <si>
    <t>社会效益指标</t>
  </si>
  <si>
    <t>宣传内容知晓率</t>
  </si>
  <si>
    <t>&gt;=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</si>
  <si>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</si>
  <si>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服务对象满意度指标</t>
  </si>
  <si>
    <t>反映社会公众对宣传的满意程度。</t>
  </si>
  <si>
    <t>数量指标</t>
  </si>
  <si>
    <t>经费到位率</t>
  </si>
  <si>
    <t>=</t>
  </si>
  <si>
    <t>确保财政拨款经费按计划进度安排，专款专用</t>
  </si>
  <si>
    <t>经济效益指标</t>
  </si>
  <si>
    <t>文件办理数</t>
  </si>
  <si>
    <t>95</t>
  </si>
  <si>
    <t>办理文件的时效性及有效性</t>
  </si>
  <si>
    <t>文件办理对象的满意度</t>
  </si>
  <si>
    <t>98</t>
  </si>
  <si>
    <t>办文对象满意度</t>
  </si>
  <si>
    <t>完成版块</t>
  </si>
  <si>
    <t>完成应急板块、地震板块及住建板块的普查工作</t>
  </si>
  <si>
    <t>时效指标</t>
  </si>
  <si>
    <t>完成时效性</t>
  </si>
  <si>
    <t>&lt;=</t>
  </si>
  <si>
    <t>2023年12月31日</t>
  </si>
  <si>
    <t>日</t>
  </si>
  <si>
    <t>以完成成果交互为完成结算日</t>
  </si>
  <si>
    <t>工作效率提升</t>
  </si>
  <si>
    <t>普查进度同期对比</t>
  </si>
  <si>
    <t>可持续影响指标</t>
  </si>
  <si>
    <t>正常使用年限</t>
  </si>
  <si>
    <t>年</t>
  </si>
  <si>
    <t>用于反映计划完成项目与实际完成项目成本</t>
  </si>
  <si>
    <t>使用人员满意度</t>
  </si>
  <si>
    <t>用于反映涉及人员满意程度</t>
  </si>
  <si>
    <t>资金到位率</t>
  </si>
  <si>
    <t>确保资金按财政计划拨付、专款专用</t>
  </si>
  <si>
    <t>维护及物业保障达标</t>
  </si>
  <si>
    <t>确保维护及物业保障及时到位</t>
  </si>
  <si>
    <t>服务受益人员满意度</t>
  </si>
  <si>
    <t>反映维护工程及物业保障服务受益人员满意程度</t>
  </si>
  <si>
    <t>质量指标</t>
  </si>
  <si>
    <t>信息数据安全</t>
  </si>
  <si>
    <t>反映信息系统相关数据安全的保障情况。</t>
  </si>
  <si>
    <t>系统全年正常运行时长</t>
  </si>
  <si>
    <t>200</t>
  </si>
  <si>
    <t>小时</t>
  </si>
  <si>
    <t>反映信息系统全年正常运行时间情况。</t>
  </si>
  <si>
    <t>反映使用对象对信息系统使用的满意度。
使用人员满意度=（对信息系统满意的使用人员/问卷调查人数）*100%</t>
  </si>
  <si>
    <t>形成建议、意见条数</t>
  </si>
  <si>
    <t>30</t>
  </si>
  <si>
    <t>条</t>
  </si>
  <si>
    <t>形成建议、意见的条数。</t>
  </si>
  <si>
    <t>研究成果采纳率</t>
  </si>
  <si>
    <t>80</t>
  </si>
  <si>
    <t>反映上报至对口部门的建议、意见被采纳的情况。
研究成果采纳率=上报至对口部门被其采纳的建议、意见条数/上报至对口部门的建议、意见数量*100%。</t>
  </si>
  <si>
    <t>服务对象满意度</t>
  </si>
  <si>
    <t>反映服务对象对政策研究工作的整体满意情况。
服务对象满意度=（对政策研究工作的整体满意的人数/问卷调查人数）*100%</t>
  </si>
  <si>
    <t>验收通过率</t>
  </si>
  <si>
    <t>反映设备购置的产品质量情况。
验收通过率=（通过验收的购置数量/购置总数量）*100%。</t>
  </si>
  <si>
    <t>设备使用年限</t>
  </si>
  <si>
    <t>反映新投入设备使用年限情况。</t>
  </si>
  <si>
    <t>反映服务对象对购置设备的整体满意情况。
使用人员满意度=（对购置设备满意的人数/问卷调查人数）*100%。</t>
  </si>
  <si>
    <t>场馆（设施、设备）完好率</t>
  </si>
  <si>
    <t>反映大型场馆设施设备完好的情况。场馆（设施、设备）完好率=完好的场馆（设施、设备）数量/在用场馆（设施、设备）数量*100%</t>
  </si>
  <si>
    <t>设备采购经济性</t>
  </si>
  <si>
    <t>反映设备采购成本低于计划数所获得的经济效益。</t>
  </si>
  <si>
    <t>竣工验收合格率</t>
  </si>
  <si>
    <t>反映项目验收情况。
竣工验收合格率=（验收合格单元工程数量/完工单元工程总数）×100%。</t>
  </si>
  <si>
    <t>使用年限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</si>
  <si>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</si>
  <si>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</si>
  <si>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</si>
  <si>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>财政拨款及时足额到位，专款专用</t>
  </si>
  <si>
    <t>法律顾问服务及涉诉处理</t>
  </si>
  <si>
    <t>法律顾问服务及涉诉处理及时准确</t>
  </si>
  <si>
    <t>反映服务对象对法律服务工作的整体满意情况。
服务对象满意度=（对法律服务工作的整体满意的人数/问卷调查人数）*100%</t>
  </si>
  <si>
    <t>拨款到位率</t>
  </si>
  <si>
    <t>财政拨款按计划进度拨付，专款专用</t>
  </si>
  <si>
    <t>万元</t>
  </si>
  <si>
    <t>应急广播区级前端</t>
  </si>
  <si>
    <t>实际建设</t>
  </si>
  <si>
    <t>实际使用单位对建设内容能够正常使用</t>
  </si>
  <si>
    <t>反映项目实际使用情况</t>
  </si>
  <si>
    <t>实际使用单位对建设内容的满意度</t>
  </si>
  <si>
    <t>反映使用单位对建设项目的满意程度</t>
  </si>
  <si>
    <t>预算05-3表</t>
  </si>
  <si>
    <t>项目支出绩效目标表（另文下达）</t>
  </si>
  <si>
    <t>注：本单位无该项支出</t>
  </si>
  <si>
    <t>预算06表</t>
  </si>
  <si>
    <t>政府性基金预算支出预算表</t>
  </si>
  <si>
    <t>单位名称：预算科</t>
  </si>
  <si>
    <t>单位名称</t>
  </si>
  <si>
    <t>本年政府性基金预算支出</t>
  </si>
  <si>
    <t>注：本单位无政府性基金预算支出</t>
  </si>
  <si>
    <t>国有资本经营预算支出预算表</t>
  </si>
  <si>
    <t>本年国有资本经营预算支出</t>
  </si>
  <si>
    <t>注：本单位无国有资本经营预算支出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</si>
  <si>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</si>
  <si>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</si>
  <si>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</si>
  <si>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</si>
  <si>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</si>
  <si>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</si>
  <si>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</si>
  <si>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</si>
  <si>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</si>
  <si>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</si>
  <si>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</si>
  <si>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办公室设施采购</t>
  </si>
  <si>
    <t>货物类</t>
  </si>
  <si>
    <t>公务用车运行</t>
  </si>
  <si>
    <t>服务</t>
  </si>
  <si>
    <t>管委会后勤服务</t>
  </si>
  <si>
    <t>全国第一次自然灾害综合风险普查</t>
  </si>
  <si>
    <t>长水国际机场广告投放</t>
  </si>
  <si>
    <t>公共区域创文公益广告制作安装及更新维护专项工作</t>
  </si>
  <si>
    <t>管委会三楼维修改造经费</t>
  </si>
  <si>
    <t>工程</t>
  </si>
  <si>
    <t>应急广播体系建设</t>
  </si>
  <si>
    <t>广播、电视、电影设备</t>
  </si>
  <si>
    <t>经开区数字化招商服务</t>
  </si>
  <si>
    <t>公务用车社会化服务保障</t>
  </si>
  <si>
    <t>2024长水国际机场广告投放经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</si>
  <si>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</si>
  <si>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</si>
  <si>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</si>
  <si>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</si>
  <si>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</si>
  <si>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</si>
  <si>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</si>
  <si>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</si>
  <si>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</si>
  <si>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公务用车社会化服务</t>
  </si>
  <si>
    <t>经开区管委会后勤服务</t>
  </si>
  <si>
    <t>2024长水国际机场广告投放</t>
  </si>
  <si>
    <t>合    计</t>
  </si>
  <si>
    <t>预算10-1表</t>
  </si>
  <si>
    <t>区对下转移支付预算表</t>
  </si>
  <si>
    <t>单位名称（项目）</t>
  </si>
  <si>
    <t>地区</t>
  </si>
  <si>
    <t>政府性基金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</si>
  <si>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</si>
  <si>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</si>
  <si>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</si>
  <si>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</si>
  <si>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</si>
  <si>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</si>
  <si>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</si>
  <si>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注：本单位无区对下转移支付</t>
  </si>
  <si>
    <t>预算10-2表</t>
  </si>
  <si>
    <t>区对下转移支付绩效目标表</t>
  </si>
  <si>
    <t>注：本单位无区对下转移支付项目支出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</si>
  <si>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</si>
  <si>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</si>
  <si>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</si>
  <si>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</si>
  <si>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</si>
  <si>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</si>
  <si>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</si>
  <si>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金额</t>
  </si>
  <si>
    <t>注：本单位暂无新增资产</t>
  </si>
  <si>
    <t>预算12表</t>
  </si>
  <si>
    <t>上级补助项目支出预算表</t>
  </si>
  <si>
    <t>上级补助</t>
  </si>
  <si>
    <t>注：本单位无上级补助项目支出</t>
  </si>
  <si>
    <t>预算13表</t>
  </si>
  <si>
    <t>部门项目中期规划预算表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</si>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</sst>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5">
    <numFmt numFmtId="178" formatCode="yyyy/mm/dd\ hh:mm:ss"/>
    <numFmt numFmtId="179" formatCode="yyyy/mm/dd"/>
    <numFmt numFmtId="181" formatCode="#,##0.00;\-#,##0.00;;@"/>
    <numFmt numFmtId="182" formatCode="hh:mm:ss"/>
    <numFmt numFmtId="183" formatCode="#,##0;\-#,##0;;@"/>
  </numFmts>
  <fonts count="3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family val="2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family val="2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family val="2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family val="2"/>
    </font>
    <font>
      <sz val="10.5"/>
      <color rgb="FF000000"/>
      <name val="normal"/>
      <family val="1"/>
    </font>
    <font>
      <sz val="10.5"/>
      <color rgb="FF000000"/>
      <name val="SimSun"/>
      <charset val="134"/>
    </font>
    <font>
      <sz val="10.5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theme="1"/>
      <name val="normal"/>
      <family val="1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Microsoft YaHei UI"/>
      <family val="2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32">
    <xf numFmtId="0" fontId="0" fillId="0" borderId="0"/>
    <xf numFmtId="49" fontId="4" fillId="0" borderId="6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3">
      <alignment horizontal="center" vertical="center"/>
      <protection locked="0"/>
    </xf>
    <xf numFmtId="0" fontId="26" fillId="0" borderId="0">
      <alignment horizontal="center" vertical="center"/>
    </xf>
    <xf numFmtId="0" fontId="4" fillId="0" borderId="0">
      <alignment horizontal="left" vertical="center"/>
      <protection locked="0"/>
    </xf>
    <xf numFmtId="178" fontId="28" fillId="0" borderId="1">
      <alignment horizontal="right" vertical="center"/>
    </xf>
    <xf numFmtId="0" fontId="1" fillId="0" borderId="6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4" fontId="29" fillId="0" borderId="11">
      <alignment horizontal="right" vertical="center"/>
    </xf>
    <xf numFmtId="0" fontId="3" fillId="0" borderId="1">
      <alignment horizontal="right" vertical="center"/>
    </xf>
    <xf numFmtId="179" fontId="28" fillId="0" borderId="1">
      <alignment horizontal="right" vertical="center"/>
    </xf>
    <xf numFmtId="0" fontId="3" fillId="0" borderId="7">
      <alignment horizontal="left" vertical="center"/>
      <protection locked="0"/>
    </xf>
    <xf numFmtId="0" fontId="1" fillId="0" borderId="0"/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1" fillId="0" borderId="0">
      <alignment vertical="top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1" fillId="0" borderId="0">
      <alignment vertical="center"/>
    </xf>
    <xf numFmtId="0" fontId="30" fillId="0" borderId="0">
      <alignment vertical="top"/>
      <protection locked="0"/>
    </xf>
    <xf numFmtId="0" fontId="3" fillId="0" borderId="4">
      <alignment horizontal="left" vertical="center"/>
    </xf>
    <xf numFmtId="0" fontId="1" fillId="0" borderId="5">
      <alignment horizontal="center" vertical="center" wrapText="1"/>
    </xf>
    <xf numFmtId="10" fontId="28" fillId="0" borderId="1">
      <alignment horizontal="right" vertical="center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0" fontId="6" fillId="0" borderId="0">
      <alignment horizontal="center" vertical="center"/>
    </xf>
    <xf numFmtId="0" fontId="31" fillId="0" borderId="5">
      <alignment horizontal="center" vertical="center"/>
    </xf>
    <xf numFmtId="181" fontId="28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8">
      <alignment horizontal="center" vertical="center"/>
    </xf>
    <xf numFmtId="49" fontId="28" fillId="0" borderId="1">
      <alignment horizontal="left" vertical="center" wrapText="1"/>
    </xf>
    <xf numFmtId="181" fontId="28" fillId="0" borderId="1">
      <alignment horizontal="right" vertical="center"/>
    </xf>
    <xf numFmtId="49" fontId="1" fillId="0" borderId="0"/>
    <xf numFmtId="182" fontId="28" fillId="0" borderId="1">
      <alignment horizontal="right" vertical="center"/>
    </xf>
    <xf numFmtId="183" fontId="28" fillId="0" borderId="1">
      <alignment horizontal="right" vertical="center"/>
    </xf>
    <xf numFmtId="0" fontId="4" fillId="0" borderId="6">
      <alignment horizontal="center" vertical="center"/>
    </xf>
    <xf numFmtId="0" fontId="31" fillId="0" borderId="7">
      <alignment horizontal="center" vertical="center"/>
    </xf>
    <xf numFmtId="0" fontId="1" fillId="0" borderId="1"/>
    <xf numFmtId="0" fontId="3" fillId="0" borderId="7">
      <alignment horizontal="right" vertical="center"/>
      <protection locked="0"/>
    </xf>
    <xf numFmtId="3" fontId="1" fillId="0" borderId="6">
      <alignment horizontal="center" vertical="center"/>
    </xf>
    <xf numFmtId="0" fontId="29" fillId="0" borderId="4">
      <alignment horizontal="center" vertical="center"/>
    </xf>
    <xf numFmtId="3" fontId="1" fillId="0" borderId="1">
      <alignment horizontal="center" vertical="center"/>
    </xf>
    <xf numFmtId="0" fontId="29" fillId="0" borderId="4">
      <alignment horizontal="center" vertical="center"/>
      <protection locked="0"/>
    </xf>
    <xf numFmtId="0" fontId="1" fillId="0" borderId="0"/>
    <xf numFmtId="0" fontId="7" fillId="0" borderId="1">
      <alignment horizontal="center" vertical="center"/>
    </xf>
    <xf numFmtId="0" fontId="2" fillId="0" borderId="0">
      <alignment horizontal="center" vertical="top"/>
    </xf>
    <xf numFmtId="0" fontId="1" fillId="0" borderId="5">
      <alignment horizontal="center" vertical="center" wrapText="1"/>
      <protection locked="0"/>
    </xf>
    <xf numFmtId="0" fontId="26" fillId="0" borderId="0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9" fillId="0" borderId="1">
      <alignment horizontal="center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1">
      <alignment horizontal="right" vertical="center"/>
      <protection locked="0"/>
    </xf>
    <xf numFmtId="4" fontId="29" fillId="0" borderId="1">
      <alignment horizontal="right" vertical="center"/>
    </xf>
    <xf numFmtId="4" fontId="3" fillId="0" borderId="11">
      <alignment horizontal="right" vertical="center"/>
    </xf>
    <xf numFmtId="4" fontId="29" fillId="0" borderId="1">
      <alignment horizontal="right" vertical="center"/>
      <protection locked="0"/>
    </xf>
    <xf numFmtId="0" fontId="30" fillId="0" borderId="0">
      <alignment vertical="top"/>
      <protection locked="0"/>
    </xf>
    <xf numFmtId="0" fontId="1" fillId="0" borderId="12">
      <alignment horizontal="center" vertical="center" wrapText="1"/>
    </xf>
    <xf numFmtId="0" fontId="21" fillId="0" borderId="0">
      <alignment horizontal="center" vertical="center"/>
    </xf>
    <xf numFmtId="0" fontId="1" fillId="0" borderId="0"/>
    <xf numFmtId="0" fontId="6" fillId="0" borderId="0">
      <alignment horizontal="center" vertical="center"/>
      <protection locked="0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1" fillId="0" borderId="6">
      <alignment horizontal="center" vertical="center"/>
    </xf>
    <xf numFmtId="0" fontId="3" fillId="0" borderId="6">
      <alignment horizontal="center" vertical="center"/>
      <protection locked="0"/>
    </xf>
    <xf numFmtId="0" fontId="1" fillId="0" borderId="5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25" fillId="0" borderId="0">
      <alignment horizontal="center" vertical="center"/>
    </xf>
    <xf numFmtId="0" fontId="1" fillId="0" borderId="10">
      <alignment horizontal="center" vertical="center" wrapText="1"/>
    </xf>
    <xf numFmtId="0" fontId="1" fillId="0" borderId="0">
      <alignment vertical="top"/>
      <protection locked="0"/>
    </xf>
    <xf numFmtId="3" fontId="4" fillId="0" borderId="10">
      <alignment horizontal="center" vertical="center"/>
    </xf>
    <xf numFmtId="0" fontId="3" fillId="0" borderId="5">
      <alignment horizontal="left" vertical="center"/>
      <protection locked="0"/>
    </xf>
    <xf numFmtId="0" fontId="1" fillId="0" borderId="8">
      <alignment horizontal="center" vertical="center"/>
    </xf>
    <xf numFmtId="49" fontId="1" fillId="0" borderId="0"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4" fillId="0" borderId="6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1" fillId="0" borderId="5">
      <alignment horizontal="center" vertical="center"/>
      <protection locked="0"/>
    </xf>
    <xf numFmtId="49" fontId="1" fillId="0" borderId="0"/>
    <xf numFmtId="0" fontId="1" fillId="0" borderId="6">
      <alignment horizontal="center" vertical="center"/>
    </xf>
    <xf numFmtId="49" fontId="4" fillId="0" borderId="5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18" fillId="0" borderId="1">
      <alignment horizontal="center" vertical="center" wrapText="1"/>
    </xf>
    <xf numFmtId="0" fontId="18" fillId="0" borderId="6">
      <alignment horizontal="center" vertical="center" wrapText="1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1" fillId="0" borderId="7">
      <alignment horizontal="center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13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3" fillId="0" borderId="10">
      <alignment horizontal="right"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horizontal="right"/>
      <protection locked="0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10">
      <alignment horizontal="center" vertical="center"/>
    </xf>
    <xf numFmtId="0" fontId="3" fillId="0" borderId="0">
      <alignment horizontal="right"/>
    </xf>
    <xf numFmtId="0" fontId="3" fillId="0" borderId="6">
      <alignment horizontal="center" vertical="center" wrapText="1"/>
      <protection locked="0"/>
    </xf>
    <xf numFmtId="0" fontId="1" fillId="0" borderId="0">
      <alignment wrapText="1"/>
    </xf>
    <xf numFmtId="0" fontId="3" fillId="0" borderId="0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4" fillId="0" borderId="5">
      <alignment horizontal="center" vertical="center" wrapText="1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6" fillId="0" borderId="0">
      <alignment horizontal="center" vertical="center"/>
    </xf>
    <xf numFmtId="0" fontId="3" fillId="0" borderId="10">
      <alignment horizontal="right" vertical="center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3" fillId="0" borderId="0">
      <alignment horizontal="right" wrapText="1"/>
      <protection locked="0"/>
    </xf>
    <xf numFmtId="0" fontId="4" fillId="0" borderId="5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0">
      <alignment horizontal="right" vertical="center" wrapText="1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0" fontId="4" fillId="0" borderId="0">
      <protection locked="0"/>
    </xf>
    <xf numFmtId="0" fontId="4" fillId="0" borderId="13">
      <alignment horizontal="center" vertical="center" wrapText="1"/>
    </xf>
    <xf numFmtId="0" fontId="1" fillId="0" borderId="1">
      <alignment horizontal="center"/>
    </xf>
    <xf numFmtId="0" fontId="4" fillId="0" borderId="6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4" fillId="0" borderId="6">
      <alignment horizontal="center" vertical="center" wrapText="1"/>
    </xf>
    <xf numFmtId="0" fontId="4" fillId="0" borderId="5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3" fillId="0" borderId="1">
      <alignment horizontal="left" vertical="center" wrapText="1"/>
    </xf>
    <xf numFmtId="0" fontId="3" fillId="0" borderId="5">
      <alignment horizontal="left" vertical="center"/>
    </xf>
    <xf numFmtId="0" fontId="4" fillId="0" borderId="3">
      <alignment horizontal="center" vertical="center"/>
    </xf>
    <xf numFmtId="0" fontId="3" fillId="0" borderId="7">
      <alignment horizontal="left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5">
      <alignment horizontal="left" vertical="center" wrapText="1"/>
      <protection locked="0"/>
    </xf>
    <xf numFmtId="49" fontId="1" fillId="0" borderId="0"/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5">
      <alignment horizontal="center" vertical="center"/>
    </xf>
    <xf numFmtId="0" fontId="4" fillId="0" borderId="0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</cellStyleXfs>
  <cellXfs count="299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214" applyFont="1" applyBorder="1">
      <alignment horizontal="center" vertical="center"/>
    </xf>
    <xf numFmtId="0" fontId="1" fillId="0" borderId="1" xfId="231" applyFont="1" applyBorder="1">
      <alignment horizontal="center" vertical="center"/>
      <protection locked="0"/>
    </xf>
    <xf numFmtId="49" fontId="5" fillId="0" borderId="1" xfId="37" applyNumberFormat="1" applyFont="1" applyBorder="1">
      <alignment horizontal="left" vertical="center" wrapText="1"/>
    </xf>
    <xf numFmtId="0" fontId="0" fillId="0" borderId="1" xfId="0" applyFont="1" applyBorder="1"/>
    <xf numFmtId="181" fontId="5" fillId="0" borderId="1" xfId="0" applyNumberFormat="1" applyFont="1" applyBorder="1" applyAlignment="1">
      <alignment horizontal="right" vertical="center"/>
    </xf>
    <xf numFmtId="49" fontId="1" fillId="0" borderId="0" xfId="218" applyNumberFormat="1" applyFont="1" applyBorder="1"/>
    <xf numFmtId="0" fontId="4" fillId="0" borderId="0" xfId="227" applyFont="1" applyBorder="1"/>
    <xf numFmtId="0" fontId="4" fillId="0" borderId="2" xfId="221" applyFont="1" applyBorder="1">
      <alignment horizontal="center" vertical="center"/>
    </xf>
    <xf numFmtId="0" fontId="4" fillId="0" borderId="4" xfId="224" applyFont="1" applyBorder="1">
      <alignment horizontal="center" vertical="center" wrapText="1"/>
    </xf>
    <xf numFmtId="0" fontId="4" fillId="0" borderId="4" xfId="223" applyFont="1" applyBorder="1">
      <alignment horizontal="center" vertical="center"/>
    </xf>
    <xf numFmtId="0" fontId="3" fillId="0" borderId="1" xfId="204" applyFont="1" applyBorder="1">
      <alignment horizontal="left" vertical="center" wrapText="1"/>
    </xf>
    <xf numFmtId="0" fontId="3" fillId="0" borderId="5" xfId="205" applyFont="1" applyBorder="1">
      <alignment horizontal="left" vertical="center"/>
    </xf>
    <xf numFmtId="0" fontId="1" fillId="0" borderId="0" xfId="228" applyFont="1" applyBorder="1">
      <alignment horizontal="right" vertical="center"/>
      <protection locked="0"/>
    </xf>
    <xf numFmtId="0" fontId="4" fillId="0" borderId="6" xfId="219" applyFont="1" applyBorder="1">
      <alignment horizontal="center" vertical="center"/>
    </xf>
    <xf numFmtId="0" fontId="3" fillId="0" borderId="0" xfId="201" applyFont="1" applyBorder="1">
      <alignment horizontal="right" vertical="center"/>
    </xf>
    <xf numFmtId="0" fontId="4" fillId="0" borderId="1" xfId="195" applyFont="1" applyBorder="1">
      <alignment horizontal="center" vertical="center" wrapText="1"/>
    </xf>
    <xf numFmtId="0" fontId="3" fillId="0" borderId="1" xfId="197" applyFont="1" applyBorder="1">
      <alignment horizontal="center" vertical="center" wrapText="1"/>
      <protection locked="0"/>
    </xf>
    <xf numFmtId="0" fontId="3" fillId="0" borderId="7" xfId="198" applyFont="1" applyBorder="1">
      <alignment vertical="center" wrapText="1"/>
      <protection locked="0"/>
    </xf>
    <xf numFmtId="0" fontId="4" fillId="0" borderId="1" xfId="186" applyFont="1" applyBorder="1">
      <alignment horizontal="center" vertical="center"/>
      <protection locked="0"/>
    </xf>
    <xf numFmtId="0" fontId="4" fillId="0" borderId="1" xfId="187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178" applyFont="1" applyBorder="1">
      <alignment horizontal="right" vertical="center"/>
    </xf>
    <xf numFmtId="0" fontId="7" fillId="0" borderId="0" xfId="179" applyFont="1" applyBorder="1">
      <alignment vertical="top"/>
    </xf>
    <xf numFmtId="0" fontId="4" fillId="0" borderId="0" xfId="177" applyFont="1" applyBorder="1">
      <alignment wrapText="1"/>
    </xf>
    <xf numFmtId="0" fontId="4" fillId="0" borderId="0" xfId="181" applyFont="1" applyBorder="1">
      <protection locked="0"/>
    </xf>
    <xf numFmtId="0" fontId="4" fillId="0" borderId="1" xfId="182" applyFont="1" applyBorder="1">
      <alignment horizontal="center" vertical="center" wrapText="1"/>
    </xf>
    <xf numFmtId="0" fontId="4" fillId="0" borderId="1" xfId="17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75" applyFont="1" applyBorder="1">
      <alignment vertical="center" wrapText="1"/>
    </xf>
    <xf numFmtId="0" fontId="3" fillId="0" borderId="0" xfId="191" applyFont="1" applyBorder="1">
      <alignment horizontal="right" vertical="center"/>
      <protection locked="0"/>
    </xf>
    <xf numFmtId="0" fontId="1" fillId="0" borderId="1" xfId="183" applyFont="1" applyBorder="1">
      <alignment horizontal="center"/>
    </xf>
    <xf numFmtId="0" fontId="1" fillId="0" borderId="0" xfId="153" applyFont="1" applyBorder="1">
      <alignment wrapText="1"/>
    </xf>
    <xf numFmtId="0" fontId="1" fillId="0" borderId="0" xfId="140" applyFont="1" applyBorder="1">
      <protection locked="0"/>
    </xf>
    <xf numFmtId="0" fontId="4" fillId="0" borderId="10" xfId="135" applyFont="1" applyBorder="1">
      <alignment horizontal="center" vertical="center" wrapText="1"/>
    </xf>
    <xf numFmtId="0" fontId="4" fillId="0" borderId="10" xfId="139" applyFont="1" applyBorder="1">
      <alignment horizontal="center" vertical="center" wrapText="1"/>
      <protection locked="0"/>
    </xf>
    <xf numFmtId="0" fontId="3" fillId="0" borderId="10" xfId="35" applyFont="1" applyBorder="1">
      <alignment horizontal="left" vertical="center" wrapText="1"/>
    </xf>
    <xf numFmtId="0" fontId="3" fillId="0" borderId="10" xfId="141" applyFont="1" applyBorder="1">
      <alignment horizontal="right" vertical="center"/>
      <protection locked="0"/>
    </xf>
    <xf numFmtId="49" fontId="5" fillId="0" borderId="1" xfId="37" applyNumberFormat="1" applyFont="1" applyBorder="1" applyAlignment="1">
      <alignment horizontal="left" vertical="center" wrapText="1" indent="1"/>
    </xf>
    <xf numFmtId="0" fontId="3" fillId="0" borderId="0" xfId="163" applyFont="1" applyBorder="1">
      <alignment vertical="top" wrapText="1"/>
      <protection locked="0"/>
    </xf>
    <xf numFmtId="0" fontId="3" fillId="0" borderId="0" xfId="162" applyFont="1" applyBorder="1">
      <alignment horizontal="right"/>
      <protection locked="0"/>
    </xf>
    <xf numFmtId="0" fontId="3" fillId="0" borderId="0" xfId="170" applyFont="1" applyBorder="1">
      <alignment horizontal="right" vertical="center" wrapText="1"/>
      <protection locked="0"/>
    </xf>
    <xf numFmtId="0" fontId="3" fillId="0" borderId="0" xfId="168" applyFont="1" applyBorder="1">
      <alignment horizontal="right" vertical="center" wrapText="1"/>
    </xf>
    <xf numFmtId="0" fontId="3" fillId="0" borderId="0" xfId="164" applyFont="1" applyBorder="1">
      <alignment horizontal="right" wrapText="1"/>
      <protection locked="0"/>
    </xf>
    <xf numFmtId="0" fontId="4" fillId="0" borderId="10" xfId="150" applyFont="1" applyBorder="1">
      <alignment horizontal="center" vertical="center"/>
    </xf>
    <xf numFmtId="0" fontId="4" fillId="0" borderId="10" xfId="15" applyFont="1" applyBorder="1">
      <alignment horizontal="center" vertical="center"/>
      <protection locked="0"/>
    </xf>
    <xf numFmtId="0" fontId="3" fillId="0" borderId="10" xfId="161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100" applyFont="1" applyBorder="1">
      <alignment horizontal="right"/>
      <protection locked="0"/>
    </xf>
    <xf numFmtId="49" fontId="9" fillId="0" borderId="0" xfId="127" applyNumberFormat="1" applyFont="1" applyBorder="1">
      <protection locked="0"/>
    </xf>
    <xf numFmtId="0" fontId="1" fillId="0" borderId="0" xfId="148" applyFont="1" applyBorder="1">
      <alignment horizontal="right"/>
    </xf>
    <xf numFmtId="0" fontId="3" fillId="0" borderId="0" xfId="151" applyFont="1" applyBorder="1">
      <alignment horizontal="right"/>
    </xf>
    <xf numFmtId="49" fontId="4" fillId="0" borderId="1" xfId="145" applyNumberFormat="1" applyFont="1" applyBorder="1">
      <alignment horizontal="center" vertical="center"/>
      <protection locked="0"/>
    </xf>
    <xf numFmtId="0" fontId="3" fillId="0" borderId="1" xfId="215" applyFont="1" applyBorder="1">
      <alignment horizontal="left" vertical="center" wrapText="1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196" applyFont="1" applyBorder="1">
      <alignment vertical="center" wrapText="1"/>
    </xf>
    <xf numFmtId="0" fontId="3" fillId="0" borderId="1" xfId="188" applyFont="1" applyBorder="1">
      <alignment horizontal="center" vertical="center" wrapText="1"/>
    </xf>
    <xf numFmtId="0" fontId="3" fillId="0" borderId="1" xfId="190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1" fillId="0" borderId="0" xfId="106" applyFont="1" applyBorder="1">
      <alignment vertical="top"/>
      <protection locked="0"/>
    </xf>
    <xf numFmtId="49" fontId="1" fillId="0" borderId="0" xfId="110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" xfId="93" applyFont="1" applyBorder="1">
      <alignment horizontal="left" vertical="center"/>
    </xf>
    <xf numFmtId="49" fontId="5" fillId="0" borderId="1" xfId="37" applyNumberFormat="1" applyFont="1" applyBorder="1" applyAlignment="1">
      <alignment horizontal="left" vertical="center" wrapText="1" indent="2"/>
    </xf>
    <xf numFmtId="0" fontId="1" fillId="0" borderId="1" xfId="126" applyFont="1" applyBorder="1">
      <alignment horizontal="center"/>
    </xf>
    <xf numFmtId="0" fontId="1" fillId="0" borderId="0" xfId="120" applyFont="1" applyBorder="1">
      <alignment horizontal="center" wrapText="1"/>
    </xf>
    <xf numFmtId="0" fontId="3" fillId="0" borderId="0" xfId="169" applyFont="1" applyBorder="1">
      <alignment horizontal="right" wrapText="1"/>
    </xf>
    <xf numFmtId="0" fontId="18" fillId="0" borderId="1" xfId="122" applyFont="1" applyBorder="1">
      <alignment horizontal="center" vertical="center" wrapText="1"/>
    </xf>
    <xf numFmtId="0" fontId="18" fillId="0" borderId="1" xfId="123" applyFont="1" applyBorder="1">
      <alignment horizontal="center" vertical="center" wrapText="1"/>
    </xf>
    <xf numFmtId="181" fontId="19" fillId="0" borderId="0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181" fontId="24" fillId="0" borderId="1" xfId="0" applyNumberFormat="1" applyFont="1" applyBorder="1" applyAlignment="1">
      <alignment horizontal="right" vertical="center"/>
    </xf>
    <xf numFmtId="181" fontId="24" fillId="0" borderId="1" xfId="0" applyNumberFormat="1" applyFont="1" applyBorder="1" applyAlignment="1">
      <alignment horizontal="right" vertical="center" indent="1"/>
    </xf>
    <xf numFmtId="0" fontId="0" fillId="0" borderId="0" xfId="0" applyFont="1" applyBorder="1" applyAlignment="1">
      <alignment horizontal="center" vertical="center"/>
    </xf>
    <xf numFmtId="0" fontId="22" fillId="0" borderId="1" xfId="186" applyFont="1" applyBorder="1">
      <alignment horizontal="center" vertical="center"/>
      <protection locked="0"/>
    </xf>
    <xf numFmtId="0" fontId="23" fillId="0" borderId="1" xfId="5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20" applyFont="1" applyBorder="1">
      <alignment vertical="top"/>
    </xf>
    <xf numFmtId="49" fontId="4" fillId="0" borderId="1" xfId="70" applyNumberFormat="1" applyFont="1" applyBorder="1">
      <alignment horizontal="center" vertical="center"/>
    </xf>
    <xf numFmtId="49" fontId="5" fillId="0" borderId="0" xfId="37" applyNumberFormat="1" applyFont="1" applyBorder="1">
      <alignment horizontal="left" vertical="center" wrapText="1"/>
    </xf>
    <xf numFmtId="49" fontId="5" fillId="0" borderId="1" xfId="37" applyNumberFormat="1" applyFont="1" applyBorder="1" applyAlignment="1">
      <alignment horizontal="center" vertical="center" wrapText="1"/>
    </xf>
    <xf numFmtId="0" fontId="4" fillId="0" borderId="1" xfId="150" applyFont="1" applyBorder="1">
      <alignment horizontal="center" vertical="center"/>
    </xf>
    <xf numFmtId="0" fontId="4" fillId="0" borderId="1" xfId="15" applyFont="1" applyBorder="1">
      <alignment horizontal="center" vertical="center"/>
      <protection locked="0"/>
    </xf>
    <xf numFmtId="3" fontId="4" fillId="0" borderId="1" xfId="111" applyNumberFormat="1" applyFont="1" applyBorder="1">
      <alignment horizontal="center" vertical="center"/>
      <protection locked="0"/>
    </xf>
    <xf numFmtId="3" fontId="4" fillId="0" borderId="1" xfId="107" applyNumberFormat="1" applyFont="1" applyBorder="1">
      <alignment horizontal="center" vertical="center"/>
    </xf>
    <xf numFmtId="0" fontId="4" fillId="0" borderId="1" xfId="139" applyFont="1" applyBorder="1">
      <alignment horizontal="center" vertical="center" wrapText="1"/>
      <protection locked="0"/>
    </xf>
    <xf numFmtId="3" fontId="4" fillId="0" borderId="1" xfId="114" applyNumberFormat="1" applyFont="1" applyBorder="1">
      <alignment horizontal="center" vertical="top"/>
      <protection locked="0"/>
    </xf>
    <xf numFmtId="0" fontId="1" fillId="0" borderId="1" xfId="115" applyFont="1" applyBorder="1">
      <alignment horizontal="center" vertical="top"/>
    </xf>
    <xf numFmtId="0" fontId="1" fillId="0" borderId="1" xfId="118" applyFont="1" applyBorder="1">
      <alignment horizontal="center" vertical="center"/>
    </xf>
    <xf numFmtId="3" fontId="1" fillId="0" borderId="1" xfId="46" applyNumberFormat="1" applyFont="1" applyBorder="1">
      <alignment horizontal="center" vertical="center"/>
    </xf>
    <xf numFmtId="3" fontId="1" fillId="0" borderId="1" xfId="48" applyNumberFormat="1" applyFont="1" applyBorder="1">
      <alignment horizontal="center" vertical="center"/>
    </xf>
    <xf numFmtId="0" fontId="1" fillId="0" borderId="1" xfId="76" applyFont="1" applyBorder="1">
      <alignment horizontal="center" vertical="center" wrapText="1"/>
      <protection locked="0"/>
    </xf>
    <xf numFmtId="3" fontId="1" fillId="0" borderId="1" xfId="86" applyNumberFormat="1" applyFont="1" applyBorder="1">
      <alignment horizontal="center" vertical="center"/>
    </xf>
    <xf numFmtId="3" fontId="1" fillId="0" borderId="1" xfId="91" applyNumberFormat="1" applyFont="1" applyBorder="1">
      <alignment horizontal="center" vertical="center"/>
    </xf>
    <xf numFmtId="0" fontId="26" fillId="0" borderId="0" xfId="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51" quotePrefix="1" applyFont="1" applyBorder="1">
      <alignment horizontal="right"/>
    </xf>
    <xf numFmtId="0" fontId="3" fillId="0" borderId="0" xfId="201" quotePrefix="1" applyFont="1" applyBorder="1">
      <alignment horizontal="right" vertical="center"/>
    </xf>
    <xf numFmtId="0" fontId="3" fillId="0" borderId="0" xfId="0" quotePrefix="1" applyFont="1" applyBorder="1" applyAlignment="1">
      <alignment horizontal="right"/>
    </xf>
    <xf numFmtId="0" fontId="3" fillId="0" borderId="0" xfId="169" quotePrefix="1" applyFont="1" applyBorder="1">
      <alignment horizontal="right" wrapText="1"/>
    </xf>
    <xf numFmtId="0" fontId="3" fillId="0" borderId="0" xfId="162" quotePrefix="1" applyFont="1" applyBorder="1">
      <alignment horizontal="right"/>
      <protection locked="0"/>
    </xf>
    <xf numFmtId="0" fontId="3" fillId="0" borderId="0" xfId="0" quotePrefix="1" applyFont="1" applyBorder="1" applyAlignment="1">
      <alignment horizontal="right" wrapText="1"/>
    </xf>
    <xf numFmtId="0" fontId="1" fillId="0" borderId="0" xfId="0" quotePrefix="1" applyFont="1" applyBorder="1" applyAlignment="1" applyProtection="1">
      <alignment horizontal="right"/>
      <protection locked="0"/>
    </xf>
    <xf numFmtId="0" fontId="6" fillId="0" borderId="0" xfId="160" applyFont="1" applyBorder="1">
      <alignment horizontal="center" vertical="center"/>
    </xf>
    <xf numFmtId="0" fontId="2" fillId="0" borderId="0" xfId="52" applyFont="1" applyBorder="1">
      <alignment horizontal="center" vertical="top"/>
    </xf>
    <xf numFmtId="0" fontId="3" fillId="0" borderId="0" xfId="194" applyFont="1" applyBorder="1">
      <alignment horizontal="left" vertical="center"/>
    </xf>
    <xf numFmtId="0" fontId="26" fillId="0" borderId="0" xfId="4" applyFont="1" applyBorder="1">
      <alignment horizontal="center" vertical="center"/>
    </xf>
    <xf numFmtId="0" fontId="4" fillId="0" borderId="1" xfId="219" applyFont="1" applyBorder="1">
      <alignment horizontal="center" vertical="center"/>
    </xf>
    <xf numFmtId="0" fontId="4" fillId="0" borderId="1" xfId="230" applyFont="1" applyBorder="1">
      <alignment horizontal="center" vertical="center"/>
    </xf>
    <xf numFmtId="0" fontId="4" fillId="0" borderId="1" xfId="221" applyFont="1" applyBorder="1">
      <alignment horizontal="center" vertical="center"/>
    </xf>
    <xf numFmtId="0" fontId="4" fillId="0" borderId="1" xfId="223" applyFont="1" applyBorder="1">
      <alignment horizontal="center" vertical="center"/>
    </xf>
    <xf numFmtId="0" fontId="3" fillId="0" borderId="0" xfId="164" applyFont="1" applyBorder="1">
      <alignment horizontal="right" wrapText="1"/>
      <protection locked="0"/>
    </xf>
    <xf numFmtId="0" fontId="1" fillId="0" borderId="0" xfId="228" applyFont="1" applyBorder="1">
      <alignment horizontal="right" vertical="center"/>
      <protection locked="0"/>
    </xf>
    <xf numFmtId="0" fontId="6" fillId="0" borderId="0" xfId="69" applyFont="1" applyBorder="1">
      <alignment horizontal="center" vertical="center"/>
      <protection locked="0"/>
    </xf>
    <xf numFmtId="0" fontId="2" fillId="0" borderId="0" xfId="209" applyFont="1" applyBorder="1">
      <alignment horizontal="center" vertical="center"/>
    </xf>
    <xf numFmtId="0" fontId="2" fillId="0" borderId="0" xfId="189" applyFont="1" applyBorder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227" applyFont="1" applyBorder="1"/>
    <xf numFmtId="0" fontId="3" fillId="0" borderId="0" xfId="164" quotePrefix="1" applyFont="1" applyBorder="1">
      <alignment horizontal="right" wrapText="1"/>
      <protection locked="0"/>
    </xf>
    <xf numFmtId="0" fontId="1" fillId="0" borderId="0" xfId="229" applyFont="1" applyBorder="1">
      <alignment horizontal="right"/>
      <protection locked="0"/>
    </xf>
    <xf numFmtId="0" fontId="1" fillId="0" borderId="1" xfId="53" applyFont="1" applyBorder="1">
      <alignment horizontal="center" vertical="center" wrapText="1"/>
      <protection locked="0"/>
    </xf>
    <xf numFmtId="0" fontId="1" fillId="0" borderId="1" xfId="26" applyFont="1" applyBorder="1">
      <alignment horizontal="center" vertical="center" wrapText="1"/>
    </xf>
    <xf numFmtId="0" fontId="1" fillId="0" borderId="1" xfId="116" applyFont="1" applyBorder="1">
      <alignment horizontal="center" vertical="center"/>
      <protection locked="0"/>
    </xf>
    <xf numFmtId="0" fontId="1" fillId="0" borderId="1" xfId="79" applyFont="1" applyBorder="1">
      <alignment horizontal="center" vertical="center" wrapText="1"/>
    </xf>
    <xf numFmtId="0" fontId="1" fillId="0" borderId="1" xfId="97" applyFont="1" applyBorder="1">
      <alignment horizontal="center" vertical="center" wrapText="1"/>
      <protection locked="0"/>
    </xf>
    <xf numFmtId="0" fontId="1" fillId="0" borderId="1" xfId="78" applyFont="1" applyBorder="1">
      <alignment horizontal="center" vertical="center"/>
      <protection locked="0"/>
    </xf>
    <xf numFmtId="0" fontId="1" fillId="0" borderId="1" xfId="66" applyFont="1" applyBorder="1">
      <alignment horizontal="center" vertical="center" wrapText="1"/>
    </xf>
    <xf numFmtId="0" fontId="1" fillId="0" borderId="1" xfId="105" applyFont="1" applyBorder="1">
      <alignment horizontal="center" vertical="center" wrapText="1"/>
    </xf>
    <xf numFmtId="0" fontId="3" fillId="0" borderId="1" xfId="74" applyFont="1" applyBorder="1">
      <alignment horizontal="center" vertical="center"/>
      <protection locked="0"/>
    </xf>
    <xf numFmtId="0" fontId="3" fillId="0" borderId="1" xfId="45" applyFont="1" applyBorder="1">
      <alignment horizontal="right" vertical="center"/>
      <protection locked="0"/>
    </xf>
    <xf numFmtId="0" fontId="1" fillId="0" borderId="1" xfId="2" applyFont="1" applyBorder="1">
      <alignment horizontal="center" vertical="center" wrapText="1"/>
      <protection locked="0"/>
    </xf>
    <xf numFmtId="0" fontId="1" fillId="0" borderId="1" xfId="71" applyFont="1" applyBorder="1">
      <alignment horizontal="center" vertical="center" wrapText="1"/>
    </xf>
    <xf numFmtId="0" fontId="1" fillId="0" borderId="1" xfId="72" applyFont="1" applyBorder="1">
      <alignment horizontal="center" vertical="center"/>
    </xf>
    <xf numFmtId="0" fontId="1" fillId="0" borderId="1" xfId="17" applyFont="1" applyBorder="1">
      <alignment horizontal="center" vertical="center" wrapText="1"/>
      <protection locked="0"/>
    </xf>
    <xf numFmtId="0" fontId="1" fillId="0" borderId="1" xfId="19" applyFont="1" applyBorder="1">
      <alignment horizontal="center" vertical="center" wrapText="1"/>
    </xf>
    <xf numFmtId="0" fontId="1" fillId="0" borderId="1" xfId="29" applyFont="1" applyBorder="1">
      <alignment horizontal="center" vertical="center"/>
    </xf>
    <xf numFmtId="0" fontId="1" fillId="0" borderId="1" xfId="83" applyFont="1" applyBorder="1">
      <alignment horizontal="center" vertical="center" wrapText="1"/>
      <protection locked="0"/>
    </xf>
    <xf numFmtId="0" fontId="1" fillId="0" borderId="1" xfId="21" applyFont="1" applyBorder="1">
      <alignment horizontal="center" vertical="center"/>
      <protection locked="0"/>
    </xf>
    <xf numFmtId="0" fontId="1" fillId="0" borderId="1" xfId="84" applyFont="1" applyBorder="1">
      <alignment horizontal="center" vertical="center"/>
      <protection locked="0"/>
    </xf>
    <xf numFmtId="0" fontId="1" fillId="0" borderId="1" xfId="112" applyFont="1" applyBorder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99" applyFont="1" applyBorder="1">
      <alignment horizontal="left" vertical="center" wrapText="1"/>
      <protection locked="0"/>
    </xf>
    <xf numFmtId="0" fontId="4" fillId="0" borderId="0" xfId="173" applyFont="1" applyBorder="1">
      <alignment horizontal="left" vertical="center" wrapText="1"/>
    </xf>
    <xf numFmtId="0" fontId="4" fillId="0" borderId="0" xfId="177" applyFont="1" applyBorder="1">
      <alignment wrapText="1"/>
    </xf>
    <xf numFmtId="0" fontId="4" fillId="0" borderId="0" xfId="0" applyFont="1" applyBorder="1"/>
    <xf numFmtId="0" fontId="4" fillId="0" borderId="1" xfId="226" applyFont="1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00" applyFont="1" applyBorder="1">
      <alignment horizontal="center" vertical="center" wrapText="1"/>
    </xf>
    <xf numFmtId="0" fontId="4" fillId="0" borderId="1" xfId="202" applyFont="1" applyBorder="1">
      <alignment horizontal="center" vertical="center" wrapText="1"/>
    </xf>
    <xf numFmtId="0" fontId="1" fillId="0" borderId="1" xfId="10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220" applyFont="1" applyBorder="1">
      <alignment horizontal="center" vertical="center" wrapText="1"/>
    </xf>
    <xf numFmtId="0" fontId="4" fillId="0" borderId="1" xfId="132" applyFont="1" applyBorder="1">
      <alignment horizontal="center" vertical="center" wrapText="1"/>
    </xf>
    <xf numFmtId="0" fontId="4" fillId="0" borderId="1" xfId="150" applyFont="1" applyBorder="1">
      <alignment horizontal="center" vertical="center"/>
    </xf>
    <xf numFmtId="0" fontId="4" fillId="0" borderId="1" xfId="36" applyFont="1" applyBorder="1">
      <alignment horizontal="center" vertical="center"/>
    </xf>
    <xf numFmtId="0" fontId="1" fillId="0" borderId="1" xfId="109" applyFont="1" applyBorder="1">
      <alignment horizontal="center" vertical="center"/>
    </xf>
    <xf numFmtId="0" fontId="4" fillId="0" borderId="1" xfId="137" applyFont="1" applyBorder="1">
      <alignment horizontal="center" vertical="center" wrapText="1"/>
      <protection locked="0"/>
    </xf>
    <xf numFmtId="0" fontId="4" fillId="0" borderId="1" xfId="15" applyFont="1" applyBorder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5" fillId="0" borderId="0" xfId="104" applyFont="1" applyBorder="1">
      <alignment horizontal="center" vertical="center"/>
    </xf>
    <xf numFmtId="49" fontId="5" fillId="0" borderId="0" xfId="37" applyNumberFormat="1" applyFont="1" applyBorder="1">
      <alignment horizontal="left" vertical="center" wrapText="1"/>
    </xf>
    <xf numFmtId="0" fontId="3" fillId="0" borderId="0" xfId="210" applyFont="1" applyBorder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49" fontId="27" fillId="0" borderId="1" xfId="37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1" xfId="103" applyFont="1" applyBorder="1">
      <alignment horizontal="center" vertical="center"/>
      <protection locked="0"/>
    </xf>
    <xf numFmtId="0" fontId="4" fillId="0" borderId="1" xfId="224" applyFont="1" applyBorder="1">
      <alignment horizontal="center" vertical="center" wrapText="1"/>
    </xf>
    <xf numFmtId="49" fontId="5" fillId="0" borderId="1" xfId="37" applyNumberFormat="1" applyFont="1" applyBorder="1" applyAlignment="1">
      <alignment horizontal="center" vertical="center" wrapText="1"/>
    </xf>
    <xf numFmtId="0" fontId="10" fillId="0" borderId="0" xfId="149" applyFont="1" applyBorder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/>
    <xf numFmtId="49" fontId="4" fillId="0" borderId="1" xfId="1" applyNumberFormat="1" applyFont="1" applyBorder="1">
      <alignment horizontal="center" vertical="center" wrapText="1"/>
    </xf>
    <xf numFmtId="49" fontId="4" fillId="0" borderId="1" xfId="31" applyNumberFormat="1" applyFont="1" applyBorder="1">
      <alignment horizontal="center" vertical="center" wrapText="1"/>
    </xf>
    <xf numFmtId="0" fontId="4" fillId="0" borderId="1" xfId="184" applyFont="1" applyBorder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56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0" xfId="67" applyFont="1" applyBorder="1">
      <alignment horizontal="center" vertical="center"/>
    </xf>
    <xf numFmtId="0" fontId="21" fillId="0" borderId="0" xfId="67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216" applyFont="1" applyBorder="1">
      <alignment horizontal="left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119" applyNumberFormat="1" applyFont="1" applyBorder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165" applyFont="1" applyBorder="1">
      <alignment horizontal="center" vertical="center"/>
      <protection locked="0"/>
    </xf>
    <xf numFmtId="0" fontId="22" fillId="0" borderId="1" xfId="124" applyFont="1" applyBorder="1">
      <alignment horizontal="center" vertical="center"/>
      <protection locked="0"/>
    </xf>
    <xf numFmtId="0" fontId="22" fillId="0" borderId="1" xfId="73" applyFont="1" applyBorder="1">
      <alignment horizontal="center" vertical="center"/>
    </xf>
    <xf numFmtId="0" fontId="22" fillId="0" borderId="1" xfId="33" applyFont="1" applyBorder="1">
      <alignment horizontal="center" vertical="center"/>
    </xf>
    <xf numFmtId="0" fontId="22" fillId="0" borderId="1" xfId="43" applyFont="1" applyBorder="1">
      <alignment horizontal="center" vertical="center"/>
    </xf>
    <xf numFmtId="181" fontId="24" fillId="0" borderId="1" xfId="0" applyNumberFormat="1" applyFont="1" applyBorder="1" applyAlignment="1">
      <alignment horizontal="center" vertical="center"/>
    </xf>
    <xf numFmtId="0" fontId="17" fillId="0" borderId="0" xfId="121" applyFont="1" applyBorder="1">
      <alignment horizontal="center" vertical="center" wrapText="1"/>
    </xf>
    <xf numFmtId="0" fontId="1" fillId="0" borderId="0" xfId="120" applyFont="1" applyBorder="1">
      <alignment horizontal="center" wrapText="1"/>
    </xf>
    <xf numFmtId="0" fontId="1" fillId="0" borderId="0" xfId="153" applyFont="1" applyBorder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5" applyFont="1" applyBorder="1">
      <alignment horizontal="left" vertical="center"/>
      <protection locked="0"/>
    </xf>
    <xf numFmtId="0" fontId="4" fillId="0" borderId="1" xfId="157" applyFont="1" applyBorder="1">
      <alignment horizontal="center" vertical="center" wrapText="1"/>
      <protection locked="0"/>
    </xf>
    <xf numFmtId="0" fontId="4" fillId="0" borderId="1" xfId="125" applyFont="1" applyBorder="1">
      <alignment horizontal="center" vertical="center" wrapText="1"/>
      <protection locked="0"/>
    </xf>
    <xf numFmtId="0" fontId="4" fillId="0" borderId="1" xfId="113" applyFont="1" applyBorder="1">
      <alignment horizontal="center" vertical="center" wrapText="1"/>
      <protection locked="0"/>
    </xf>
    <xf numFmtId="0" fontId="1" fillId="0" borderId="1" xfId="7" applyFont="1" applyBorder="1">
      <alignment horizontal="center" vertical="center" wrapText="1"/>
      <protection locked="0"/>
    </xf>
    <xf numFmtId="0" fontId="3" fillId="0" borderId="1" xfId="108" applyFont="1" applyBorder="1">
      <alignment horizontal="left" vertical="center"/>
      <protection locked="0"/>
    </xf>
    <xf numFmtId="0" fontId="3" fillId="0" borderId="1" xfId="13" applyFont="1" applyBorder="1">
      <alignment horizontal="left" vertical="center"/>
      <protection locked="0"/>
    </xf>
    <xf numFmtId="0" fontId="4" fillId="0" borderId="1" xfId="211" applyFont="1" applyBorder="1">
      <alignment horizontal="center" vertical="center" wrapText="1"/>
      <protection locked="0"/>
    </xf>
    <xf numFmtId="0" fontId="4" fillId="0" borderId="1" xfId="212" applyFont="1" applyBorder="1">
      <alignment horizontal="center" vertical="center" wrapText="1"/>
      <protection locked="0"/>
    </xf>
    <xf numFmtId="0" fontId="4" fillId="0" borderId="1" xfId="206" applyFont="1" applyBorder="1">
      <alignment horizontal="center" vertical="center"/>
    </xf>
    <xf numFmtId="0" fontId="4" fillId="0" borderId="1" xfId="88" applyFont="1" applyBorder="1">
      <alignment horizontal="center" vertical="center"/>
      <protection locked="0"/>
    </xf>
    <xf numFmtId="0" fontId="4" fillId="0" borderId="1" xfId="3" applyFont="1" applyBorder="1">
      <alignment horizontal="center" vertical="center"/>
      <protection locked="0"/>
    </xf>
    <xf numFmtId="0" fontId="4" fillId="0" borderId="1" xfId="213" applyFont="1" applyBorder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205" applyFont="1" applyBorder="1">
      <alignment horizontal="left" vertical="center"/>
    </xf>
    <xf numFmtId="0" fontId="3" fillId="0" borderId="1" xfId="207" applyFont="1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222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133" applyFont="1" applyBorder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37" applyNumberFormat="1" applyFont="1" applyBorder="1">
      <alignment horizontal="left" vertical="center" wrapText="1"/>
    </xf>
    <xf numFmtId="0" fontId="10" fillId="0" borderId="0" xfId="101" applyFont="1" applyBorder="1">
      <alignment horizontal="center" vertical="center" wrapText="1"/>
      <protection locked="0"/>
    </xf>
    <xf numFmtId="0" fontId="10" fillId="0" borderId="0" xfId="146" applyFont="1" applyBorder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9" fillId="0" borderId="0" xfId="100" applyFont="1" applyBorder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47" applyFont="1" applyBorder="1">
      <alignment horizontal="center" vertical="center"/>
      <protection locked="0"/>
    </xf>
    <xf numFmtId="49" fontId="4" fillId="0" borderId="1" xfId="128" applyNumberFormat="1" applyFont="1" applyBorder="1">
      <alignment horizontal="center" vertical="center" wrapText="1"/>
      <protection locked="0"/>
    </xf>
    <xf numFmtId="49" fontId="4" fillId="0" borderId="1" xfId="129" applyNumberFormat="1" applyFont="1" applyBorder="1">
      <alignment horizontal="center" vertical="center" wrapText="1"/>
      <protection locked="0"/>
    </xf>
    <xf numFmtId="0" fontId="4" fillId="0" borderId="6" xfId="219" applyFont="1" applyBorder="1">
      <alignment horizontal="center" vertical="center"/>
    </xf>
    <xf numFmtId="0" fontId="4" fillId="0" borderId="5" xfId="226" applyFont="1" applyBorder="1">
      <alignment horizontal="center" vertical="center"/>
    </xf>
    <xf numFmtId="0" fontId="4" fillId="0" borderId="7" xfId="230" applyFont="1" applyBorder="1">
      <alignment horizontal="center" vertical="center"/>
    </xf>
    <xf numFmtId="0" fontId="1" fillId="0" borderId="5" xfId="116" applyFont="1" applyBorder="1">
      <alignment horizontal="center" vertical="center"/>
      <protection locked="0"/>
    </xf>
    <xf numFmtId="0" fontId="1" fillId="0" borderId="7" xfId="147" applyFont="1" applyBorder="1">
      <alignment horizontal="center" vertical="center"/>
      <protection locked="0"/>
    </xf>
    <xf numFmtId="0" fontId="4" fillId="0" borderId="2" xfId="103" applyFont="1" applyBorder="1">
      <alignment horizontal="center" vertical="center"/>
      <protection locked="0"/>
    </xf>
    <xf numFmtId="0" fontId="4" fillId="0" borderId="3" xfId="3" applyFont="1" applyBorder="1">
      <alignment horizontal="center" vertical="center"/>
      <protection locked="0"/>
    </xf>
    <xf numFmtId="49" fontId="4" fillId="0" borderId="2" xfId="128" applyNumberFormat="1" applyFont="1" applyBorder="1">
      <alignment horizontal="center" vertical="center" wrapText="1"/>
      <protection locked="0"/>
    </xf>
    <xf numFmtId="49" fontId="4" fillId="0" borderId="3" xfId="129" applyNumberFormat="1" applyFont="1" applyBorder="1">
      <alignment horizontal="center" vertical="center" wrapText="1"/>
      <protection locked="0"/>
    </xf>
    <xf numFmtId="0" fontId="6" fillId="0" borderId="0" xfId="193" applyFont="1" applyBorder="1">
      <alignment horizontal="center" vertical="center" wrapText="1"/>
    </xf>
    <xf numFmtId="0" fontId="4" fillId="0" borderId="5" xfId="200" applyFont="1" applyBorder="1">
      <alignment horizontal="center" vertical="center" wrapText="1"/>
    </xf>
    <xf numFmtId="0" fontId="4" fillId="0" borderId="5" xfId="157" applyFont="1" applyBorder="1">
      <alignment horizontal="center" vertical="center" wrapText="1"/>
      <protection locked="0"/>
    </xf>
    <xf numFmtId="0" fontId="4" fillId="0" borderId="5" xfId="165" applyFont="1" applyBorder="1">
      <alignment horizontal="center" vertical="center"/>
      <protection locked="0"/>
    </xf>
    <xf numFmtId="0" fontId="4" fillId="0" borderId="7" xfId="202" applyFont="1" applyBorder="1">
      <alignment horizontal="center" vertical="center" wrapText="1"/>
    </xf>
    <xf numFmtId="0" fontId="4" fillId="0" borderId="12" xfId="159" applyFont="1" applyBorder="1">
      <alignment horizontal="center" vertical="center" wrapText="1"/>
    </xf>
    <xf numFmtId="0" fontId="4" fillId="0" borderId="12" xfId="167" applyFont="1" applyBorder="1">
      <alignment horizontal="center" vertical="center"/>
      <protection locked="0"/>
    </xf>
    <xf numFmtId="0" fontId="4" fillId="0" borderId="12" xfId="166" applyFont="1" applyBorder="1">
      <alignment horizontal="center" vertical="center" wrapText="1"/>
      <protection locked="0"/>
    </xf>
    <xf numFmtId="0" fontId="4" fillId="0" borderId="10" xfId="135" applyFont="1" applyBorder="1">
      <alignment horizontal="center" vertical="center" wrapText="1"/>
    </xf>
    <xf numFmtId="0" fontId="3" fillId="0" borderId="11" xfId="155" applyFont="1" applyBorder="1">
      <alignment horizontal="center" vertical="center"/>
    </xf>
    <xf numFmtId="0" fontId="3" fillId="0" borderId="12" xfId="136" applyFont="1" applyBorder="1">
      <alignment horizontal="left" vertical="center"/>
    </xf>
    <xf numFmtId="0" fontId="3" fillId="0" borderId="10" xfId="161" applyFont="1" applyBorder="1">
      <alignment horizontal="right" vertical="center"/>
    </xf>
    <xf numFmtId="0" fontId="4" fillId="0" borderId="2" xfId="220" applyFont="1" applyBorder="1">
      <alignment horizontal="center" vertical="center" wrapText="1"/>
    </xf>
    <xf numFmtId="0" fontId="4" fillId="0" borderId="3" xfId="222" applyFont="1" applyBorder="1">
      <alignment horizontal="center" vertical="center" wrapText="1"/>
    </xf>
    <xf numFmtId="0" fontId="4" fillId="0" borderId="4" xfId="224" applyFont="1" applyBorder="1">
      <alignment horizontal="center" vertical="center" wrapText="1"/>
    </xf>
    <xf numFmtId="0" fontId="4" fillId="0" borderId="8" xfId="132" applyFont="1" applyBorder="1">
      <alignment horizontal="center" vertical="center" wrapText="1"/>
    </xf>
    <xf numFmtId="0" fontId="4" fillId="0" borderId="9" xfId="134" applyFont="1" applyBorder="1">
      <alignment horizontal="center" vertical="center" wrapText="1"/>
    </xf>
    <xf numFmtId="0" fontId="4" fillId="0" borderId="9" xfId="9" applyFont="1" applyBorder="1">
      <alignment horizontal="center" vertical="center" wrapText="1"/>
      <protection locked="0"/>
    </xf>
    <xf numFmtId="0" fontId="4" fillId="0" borderId="10" xfId="139" applyFont="1" applyBorder="1">
      <alignment horizontal="center" vertical="center" wrapText="1"/>
      <protection locked="0"/>
    </xf>
    <xf numFmtId="0" fontId="2" fillId="0" borderId="0" xfId="131" applyFont="1" applyBorder="1">
      <alignment horizontal="center" vertical="center" wrapText="1"/>
    </xf>
    <xf numFmtId="0" fontId="2" fillId="0" borderId="0" xfId="156" applyFont="1" applyBorder="1">
      <alignment horizontal="center" vertical="center" wrapText="1"/>
      <protection locked="0"/>
    </xf>
    <xf numFmtId="0" fontId="3" fillId="0" borderId="0" xfId="154" applyFont="1" applyBorder="1">
      <alignment horizontal="left" vertical="center" wrapText="1"/>
    </xf>
    <xf numFmtId="0" fontId="3" fillId="0" borderId="10" xfId="8" applyFont="1" applyBorder="1">
      <alignment horizontal="left" vertical="center"/>
    </xf>
    <xf numFmtId="0" fontId="4" fillId="0" borderId="8" xfId="137" applyFont="1" applyBorder="1">
      <alignment horizontal="center" vertical="center" wrapText="1"/>
      <protection locked="0"/>
    </xf>
    <xf numFmtId="0" fontId="8" fillId="0" borderId="0" xfId="172" applyFont="1" applyBorder="1">
      <alignment horizontal="center" vertical="center" wrapText="1"/>
    </xf>
    <xf numFmtId="0" fontId="8" fillId="0" borderId="0" xfId="17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180" applyFont="1" applyBorder="1">
      <alignment horizontal="right" wrapText="1"/>
    </xf>
    <xf numFmtId="0" fontId="4" fillId="0" borderId="0" xfId="181" applyFont="1" applyBorder="1">
      <protection locked="0"/>
    </xf>
    <xf numFmtId="0" fontId="4" fillId="0" borderId="0" xfId="185" quotePrefix="1" applyFont="1" applyBorder="1">
      <alignment horizontal="right" vertical="center"/>
      <protection locked="0"/>
    </xf>
    <xf numFmtId="0" fontId="4" fillId="0" borderId="6" xfId="199" applyFont="1" applyBorder="1">
      <alignment horizontal="center" vertical="center" wrapText="1"/>
    </xf>
    <xf numFmtId="0" fontId="4" fillId="0" borderId="2" xfId="211" applyFont="1" applyBorder="1">
      <alignment horizontal="center" vertical="center" wrapText="1"/>
      <protection locked="0"/>
    </xf>
    <xf numFmtId="0" fontId="4" fillId="0" borderId="3" xfId="212" applyFont="1" applyBorder="1">
      <alignment horizontal="center" vertical="center" wrapText="1"/>
      <protection locked="0"/>
    </xf>
    <xf numFmtId="0" fontId="4" fillId="0" borderId="4" xfId="213" applyFont="1" applyBorder="1">
      <alignment horizontal="center" vertical="center" wrapText="1"/>
      <protection locked="0"/>
    </xf>
    <xf numFmtId="0" fontId="4" fillId="0" borderId="2" xfId="221" applyFont="1" applyBorder="1">
      <alignment horizontal="center" vertical="center"/>
    </xf>
    <xf numFmtId="0" fontId="4" fillId="0" borderId="3" xfId="206" applyFont="1" applyBorder="1">
      <alignment horizontal="center" vertical="center"/>
    </xf>
    <xf numFmtId="0" fontId="4" fillId="0" borderId="4" xfId="223" applyFont="1" applyBorder="1">
      <alignment horizontal="center" vertical="center"/>
    </xf>
    <xf numFmtId="0" fontId="3" fillId="0" borderId="1" xfId="152" applyFont="1" applyBorder="1">
      <alignment horizontal="center" vertical="center" wrapText="1"/>
      <protection locked="0"/>
    </xf>
    <xf numFmtId="0" fontId="3" fillId="0" borderId="1" xfId="217" applyFont="1" applyBorder="1">
      <alignment horizontal="left" vertical="center" wrapText="1"/>
      <protection locked="0"/>
    </xf>
    <xf numFmtId="0" fontId="3" fillId="0" borderId="1" xfId="225" applyFont="1" applyBorder="1">
      <alignment horizontal="left" vertical="center" wrapText="1"/>
      <protection locked="0"/>
    </xf>
  </cellXfs>
  <cellStyles count="232">
    <cellStyle name="__b-1-0" xfId="14"/>
    <cellStyle name="__b-10-0" xfId="47"/>
    <cellStyle name="__b-11-0" xfId="49"/>
    <cellStyle name="__b-12-0" xfId="52"/>
    <cellStyle name="__b-13-0" xfId="54"/>
    <cellStyle name="__b-14-0" xfId="55"/>
    <cellStyle name="__b-15-0" xfId="57"/>
    <cellStyle name="__b-16-0" xfId="59"/>
    <cellStyle name="__b-17-0" xfId="61"/>
    <cellStyle name="__b-18-0" xfId="10"/>
    <cellStyle name="__b-19-0" xfId="63"/>
    <cellStyle name="__b-2-0" xfId="32"/>
    <cellStyle name="__b-20-0" xfId="58"/>
    <cellStyle name="__b-21-0" xfId="60"/>
    <cellStyle name="__b-22-0" xfId="62"/>
    <cellStyle name="__b-23-0" xfId="11"/>
    <cellStyle name="__b-24-0" xfId="64"/>
    <cellStyle name="__b-25-0" xfId="65"/>
    <cellStyle name="__b-26-0" xfId="75"/>
    <cellStyle name="__b-27-0" xfId="78"/>
    <cellStyle name="__b-28-0" xfId="80"/>
    <cellStyle name="__b-29-0" xfId="82"/>
    <cellStyle name="__b-3-0" xfId="30"/>
    <cellStyle name="__b-30-0" xfId="66"/>
    <cellStyle name="__b-31-0" xfId="76"/>
    <cellStyle name="__b-32-0" xfId="79"/>
    <cellStyle name="__b-33-0" xfId="81"/>
    <cellStyle name="__b-34-0" xfId="83"/>
    <cellStyle name="__b-35-0" xfId="21"/>
    <cellStyle name="__b-36-0" xfId="84"/>
    <cellStyle name="__b-37-0" xfId="86"/>
    <cellStyle name="__b-38-0" xfId="89"/>
    <cellStyle name="__b-39-0" xfId="91"/>
    <cellStyle name="__b-4-0" xfId="42"/>
    <cellStyle name="__b-40-0" xfId="22"/>
    <cellStyle name="__b-41-0" xfId="85"/>
    <cellStyle name="__b-42-0" xfId="87"/>
    <cellStyle name="__b-43-0" xfId="90"/>
    <cellStyle name="__b-44-0" xfId="92"/>
    <cellStyle name="__b-45-0" xfId="94"/>
    <cellStyle name="__b-46-0" xfId="95"/>
    <cellStyle name="__b-47-0" xfId="96"/>
    <cellStyle name="__b-48-0" xfId="97"/>
    <cellStyle name="__b-49-0" xfId="24"/>
    <cellStyle name="__b-5-0" xfId="16"/>
    <cellStyle name="__b-6-0" xfId="18"/>
    <cellStyle name="__b-7-0" xfId="28"/>
    <cellStyle name="__b-8-0" xfId="25"/>
    <cellStyle name="__b-9-0" xfId="44"/>
    <cellStyle name="DateStyle" xfId="12"/>
    <cellStyle name="DateTimeStyle" xfId="6"/>
    <cellStyle name="IntegralNumberStyle" xfId="41"/>
    <cellStyle name="MoneyStyle" xfId="38"/>
    <cellStyle name="NumberStyle" xfId="34"/>
    <cellStyle name="PercentStyle" xfId="27"/>
    <cellStyle name="TextStyle" xfId="37"/>
    <cellStyle name="TimeStyle" xfId="40"/>
    <cellStyle name="部门收入预算表01-2 __b-1-0" xfId="68"/>
    <cellStyle name="部门收入预算表01-2 __b-12-0" xfId="17"/>
    <cellStyle name="部门收入预算表01-2 __b-13-0" xfId="19"/>
    <cellStyle name="部门收入预算表01-2 __b-14-0" xfId="29"/>
    <cellStyle name="部门收入预算表01-2 __b-16-0" xfId="45"/>
    <cellStyle name="部门收入预算表01-2 __b-19-0" xfId="53"/>
    <cellStyle name="部门收入预算表01-2 __b-2-0" xfId="69"/>
    <cellStyle name="部门收入预算表01-2 __b-20-0" xfId="26"/>
    <cellStyle name="部门收入预算表01-2 __b-21-0" xfId="46"/>
    <cellStyle name="部门收入预算表01-2 __b-22-0" xfId="48"/>
    <cellStyle name="部门收入预算表01-2 __b-4-0" xfId="2"/>
    <cellStyle name="部门收入预算表01-2 __b-5-0" xfId="71"/>
    <cellStyle name="部门收入预算表01-2 __b-6-0" xfId="72"/>
    <cellStyle name="部门收入预算表01-2 __b-9-0" xfId="74"/>
    <cellStyle name="部门项目中期规划预算表13 __b-1-0" xfId="208"/>
    <cellStyle name="部门项目中期规划预算表13 __b-10-0" xfId="152"/>
    <cellStyle name="部门项目中期规划预算表13 __b-11-0" xfId="216"/>
    <cellStyle name="部门项目中期规划预算表13 __b-13-0" xfId="217"/>
    <cellStyle name="部门项目中期规划预算表13 __b-14-0" xfId="218"/>
    <cellStyle name="部门项目中期规划预算表13 __b-15-0" xfId="220"/>
    <cellStyle name="部门项目中期规划预算表13 __b-16-0" xfId="222"/>
    <cellStyle name="部门项目中期规划预算表13 __b-17-0" xfId="224"/>
    <cellStyle name="部门项目中期规划预算表13 __b-18-0" xfId="225"/>
    <cellStyle name="部门项目中期规划预算表13 __b-19-0" xfId="227"/>
    <cellStyle name="部门项目中期规划预算表13 __b-2-0" xfId="209"/>
    <cellStyle name="部门项目中期规划预算表13 __b-20-0" xfId="219"/>
    <cellStyle name="部门项目中期规划预算表13 __b-21-0" xfId="221"/>
    <cellStyle name="部门项目中期规划预算表13 __b-22-0" xfId="223"/>
    <cellStyle name="部门项目中期规划预算表13 __b-24-0" xfId="226"/>
    <cellStyle name="部门项目中期规划预算表13 __b-25-0" xfId="228"/>
    <cellStyle name="部门项目中期规划预算表13 __b-26-0" xfId="229"/>
    <cellStyle name="部门项目中期规划预算表13 __b-27-0" xfId="230"/>
    <cellStyle name="部门项目中期规划预算表13 __b-28-0" xfId="231"/>
    <cellStyle name="部门项目中期规划预算表13 __b-3-0" xfId="210"/>
    <cellStyle name="部门项目中期规划预算表13 __b-4-0" xfId="211"/>
    <cellStyle name="部门项目中期规划预算表13 __b-5-0" xfId="212"/>
    <cellStyle name="部门项目中期规划预算表13 __b-6-0" xfId="213"/>
    <cellStyle name="部门项目中期规划预算表13 __b-7-0" xfId="214"/>
    <cellStyle name="部门项目中期规划预算表13 __b-8-0" xfId="215"/>
    <cellStyle name="部门政府采购预算表08 __b-1-0" xfId="50"/>
    <cellStyle name="部门政府采购预算表08 __b-15-0" xfId="150"/>
    <cellStyle name="部门政府采购预算表08 __b-21-0" xfId="15"/>
    <cellStyle name="部门政府采购预算表08 __b-36-0" xfId="151"/>
    <cellStyle name="部门支出预算表01-03 __b-1-0" xfId="98"/>
    <cellStyle name="部门支出预算表01-03 __b-12-0" xfId="105"/>
    <cellStyle name="部门支出预算表01-03 __b-19-0" xfId="111"/>
    <cellStyle name="部门支出预算表01-03 __b-20-0" xfId="107"/>
    <cellStyle name="部门支出预算表01-03 __b-23-0" xfId="109"/>
    <cellStyle name="部门支出预算表01-03 __b-24-0" xfId="112"/>
    <cellStyle name="部门支出预算表01-03 __b-28-0" xfId="114"/>
    <cellStyle name="部门支出预算表01-03 __b-29-0" xfId="115"/>
    <cellStyle name="部门支出预算表01-03 __b-3-0" xfId="99"/>
    <cellStyle name="部门支出预算表01-03 __b-7-0" xfId="102"/>
    <cellStyle name="财政拨款收支预算总表02-1 __b-1-0" xfId="23"/>
    <cellStyle name="财政拨款收支预算总表02-1 __b-12-0" xfId="104"/>
    <cellStyle name="财政拨款收支预算总表02-1 __b-13-0" xfId="4"/>
    <cellStyle name="常规" xfId="0" builtinId="0"/>
    <cellStyle name="国有资本经营预算支出表07 __b-1-0" xfId="100"/>
    <cellStyle name="国有资本经营预算支出表07 __b-10-0" xfId="127"/>
    <cellStyle name="国有资本经营预算支出表07 __b-11-0" xfId="128"/>
    <cellStyle name="国有资本经营预算支出表07 __b-12-0" xfId="129"/>
    <cellStyle name="国有资本经营预算支出表07 __b-13-0" xfId="145"/>
    <cellStyle name="国有资本经营预算支出表07 __b-15-0" xfId="146"/>
    <cellStyle name="国有资本经营预算支出表07 __b-16-0" xfId="147"/>
    <cellStyle name="国有资本经营预算支出表07 __b-17-0" xfId="148"/>
    <cellStyle name="国有资本经营预算支出表07 __b-18-0" xfId="149"/>
    <cellStyle name="国有资本经营预算支出表07 __b-2-0" xfId="101"/>
    <cellStyle name="国有资本经营预算支出表07 __b-4-0" xfId="103"/>
    <cellStyle name="国有资本经营预算支出表07 __b-5-0" xfId="3"/>
    <cellStyle name="国有资本经营预算支出表07 __b-8-0" xfId="116"/>
    <cellStyle name="基本支出预算表（人员类.运转类公用经费项目）04 __b-1-0" xfId="77"/>
    <cellStyle name="基本支出预算表（人员类.运转类公用经费项目）04 __b-12-0" xfId="106"/>
    <cellStyle name="基本支出预算表（人员类.运转类公用经费项目）04 __b-13-0" xfId="5"/>
    <cellStyle name="基本支出预算表（人员类.运转类公用经费项目）04 __b-15-0" xfId="108"/>
    <cellStyle name="基本支出预算表（人员类.运转类公用经费项目）04 __b-16-0" xfId="110"/>
    <cellStyle name="基本支出预算表（人员类.运转类公用经费项目）04 __b-17-0" xfId="13"/>
    <cellStyle name="基本支出预算表（人员类.运转类公用经费项目）04 __b-24-0" xfId="113"/>
    <cellStyle name="基本支出预算表（人员类.运转类公用经费项目）04 __b-29-0" xfId="125"/>
    <cellStyle name="基本支出预算表（人员类.运转类公用经费项目）04 __b-33-0" xfId="124"/>
    <cellStyle name="基本支出预算表（人员类.运转类公用经费项目）04 __b-40-0" xfId="126"/>
    <cellStyle name="基本支出预算表（人员类.运转类公用经费项目）04 __b-7-0" xfId="88"/>
    <cellStyle name="基本支出预算表（人员类.运转类公用经费项目）04 __b-9-0" xfId="93"/>
    <cellStyle name="上级补助项目支出预算表12 __b-1-0" xfId="203"/>
    <cellStyle name="上级补助项目支出预算表12 __b-10-0" xfId="7"/>
    <cellStyle name="上级补助项目支出预算表12 __b-12-0" xfId="205"/>
    <cellStyle name="上级补助项目支出预算表12 __b-17-0" xfId="207"/>
    <cellStyle name="上级补助项目支出预算表12 __b-20-0" xfId="206"/>
    <cellStyle name="上级补助项目支出预算表12 __b-8-0" xfId="204"/>
    <cellStyle name="市对下转移支付绩效目标表10-2 __b-1-0" xfId="158"/>
    <cellStyle name="市对下转移支付绩效目标表10-2 __b-10-0" xfId="186"/>
    <cellStyle name="市对下转移支付绩效目标表10-2 __b-13-0" xfId="187"/>
    <cellStyle name="市对下转移支付绩效目标表10-2 __b-14-0" xfId="188"/>
    <cellStyle name="市对下转移支付绩效目标表10-2 __b-16-0" xfId="189"/>
    <cellStyle name="市对下转移支付绩效目标表10-2 __b-17-0" xfId="190"/>
    <cellStyle name="市对下转移支付绩效目标表10-2 __b-18-0" xfId="191"/>
    <cellStyle name="市对下转移支付绩效目标表10-2 __b-2-0" xfId="160"/>
    <cellStyle name="市对下转移支付预算表10-1 __b-1-0" xfId="171"/>
    <cellStyle name="市对下转移支付预算表10-1 __b-16-0" xfId="178"/>
    <cellStyle name="市对下转移支付预算表10-1 __b-17-0" xfId="180"/>
    <cellStyle name="市对下转移支付预算表10-1 __b-18-0" xfId="182"/>
    <cellStyle name="市对下转移支付预算表10-1 __b-2-0" xfId="172"/>
    <cellStyle name="市对下转移支付预算表10-1 __b-22-0" xfId="179"/>
    <cellStyle name="市对下转移支付预算表10-1 __b-23-0" xfId="181"/>
    <cellStyle name="市对下转移支付预算表10-1 __b-25-0" xfId="184"/>
    <cellStyle name="市对下转移支付预算表10-1 __b-27-0" xfId="185"/>
    <cellStyle name="市对下转移支付预算表10-1 __b-3-0" xfId="173"/>
    <cellStyle name="市对下转移支付预算表10-1 __b-30-0" xfId="183"/>
    <cellStyle name="市对下转移支付预算表10-1 __b-6-0" xfId="174"/>
    <cellStyle name="市对下转移支付预算表10-1 __b-7-0" xfId="175"/>
    <cellStyle name="市对下转移支付预算表10-1 __b-8-0" xfId="176"/>
    <cellStyle name="市对下转移支付预算表10-1 __b-9-0" xfId="177"/>
    <cellStyle name="项目支出绩效目标表（本级下达）05-2 __b-1-0" xfId="142"/>
    <cellStyle name="项目支出绩效目标表（另文下达）05-3 __b-1-0" xfId="143"/>
    <cellStyle name="项目支出预算表（其他运转类.特定目标类项目）05-1 __b-1-0" xfId="130"/>
    <cellStyle name="项目支出预算表（其他运转类.特定目标类项目）05-1 __b-13-0" xfId="20"/>
    <cellStyle name="项目支出预算表（其他运转类.特定目标类项目）05-1 __b-29-0" xfId="138"/>
    <cellStyle name="项目支出预算表（其他运转类.特定目标类项目）05-1 __b-30-0" xfId="133"/>
    <cellStyle name="项目支出预算表（其他运转类.特定目标类项目）05-1 __b-33-0" xfId="36"/>
    <cellStyle name="新增资产配置表11 __b-1-0" xfId="192"/>
    <cellStyle name="新增资产配置表11 __b-11-0" xfId="198"/>
    <cellStyle name="新增资产配置表11 __b-12-0" xfId="199"/>
    <cellStyle name="新增资产配置表11 __b-15-0" xfId="200"/>
    <cellStyle name="新增资产配置表11 __b-18-0" xfId="201"/>
    <cellStyle name="新增资产配置表11 __b-19-0" xfId="202"/>
    <cellStyle name="新增资产配置表11 __b-2-0" xfId="193"/>
    <cellStyle name="新增资产配置表11 __b-3-0" xfId="194"/>
    <cellStyle name="新增资产配置表11 __b-6-0" xfId="195"/>
    <cellStyle name="新增资产配置表11 __b-7-0" xfId="196"/>
    <cellStyle name="新增资产配置表11 __b-8-0" xfId="197"/>
    <cellStyle name="一般公共预算“三公”经费支出预算表03 __b-1-0" xfId="120"/>
    <cellStyle name="一般公共预算“三公”经费支出预算表03 __b-14-0" xfId="123"/>
    <cellStyle name="一般公共预算“三公”经费支出预算表03 __b-2-0" xfId="121"/>
    <cellStyle name="一般公共预算“三公”经费支出预算表03 __b-6-0" xfId="122"/>
    <cellStyle name="一般公共预算支出预算表（按功能科目分类）02-2 __b-1-0" xfId="117"/>
    <cellStyle name="一般公共预算支出预算表（按功能科目分类）02-2 __b-7-0" xfId="118"/>
    <cellStyle name="一般公共预算支出预算表（按经济科目分类）02-3 __b-1-0" xfId="39"/>
    <cellStyle name="一般公共预算支出预算表（按经济科目分类）02-3 __b-12-0" xfId="119"/>
    <cellStyle name="一般公共预算支出预算表（按经济科目分类）02-3 __b-14-0" xfId="33"/>
    <cellStyle name="一般公共预算支出预算表（按经济科目分类）02-3 __b-15-0" xfId="31"/>
    <cellStyle name="一般公共预算支出预算表（按经济科目分类）02-3 __b-16-0" xfId="43"/>
    <cellStyle name="一般公共预算支出预算表（按经济科目分类）02-3 __b-2-0" xfId="67"/>
    <cellStyle name="一般公共预算支出预算表（按经济科目分类）02-3 __b-33-0" xfId="51"/>
    <cellStyle name="一般公共预算支出预算表（按经济科目分类）02-3 __b-36-0" xfId="56"/>
    <cellStyle name="一般公共预算支出预算表（按经济科目分类）02-3 __b-5-0" xfId="1"/>
    <cellStyle name="一般公共预算支出预算表（按经济科目分类）02-3 __b-6-0" xfId="70"/>
    <cellStyle name="一般公共预算支出预算表（按经济科目分类）02-3 __b-9-0" xfId="73"/>
    <cellStyle name="政府购买服务预算表09 __b-1-0" xfId="153"/>
    <cellStyle name="政府购买服务预算表09 __b-10-0" xfId="131"/>
    <cellStyle name="政府购买服务预算表09 __b-12-0" xfId="132"/>
    <cellStyle name="政府购买服务预算表09 __b-13-0" xfId="134"/>
    <cellStyle name="政府购买服务预算表09 __b-14-0" xfId="135"/>
    <cellStyle name="政府购买服务预算表09 __b-15-0" xfId="35"/>
    <cellStyle name="政府购买服务预算表09 __b-16-0" xfId="136"/>
    <cellStyle name="政府购买服务预算表09 __b-17-0" xfId="8"/>
    <cellStyle name="政府购买服务预算表09 __b-18-0" xfId="140"/>
    <cellStyle name="政府购买服务预算表09 __b-21-0" xfId="137"/>
    <cellStyle name="政府购买服务预算表09 __b-22-0" xfId="9"/>
    <cellStyle name="政府购买服务预算表09 __b-23-0" xfId="139"/>
    <cellStyle name="政府购买服务预算表09 __b-24-0" xfId="141"/>
    <cellStyle name="政府购买服务预算表09 __b-28-0" xfId="161"/>
    <cellStyle name="政府购买服务预算表09 __b-29-0" xfId="163"/>
    <cellStyle name="政府购买服务预算表09 __b-3-0" xfId="154"/>
    <cellStyle name="政府购买服务预算表09 __b-30-0" xfId="156"/>
    <cellStyle name="政府购买服务预算表09 __b-31-0" xfId="157"/>
    <cellStyle name="政府购买服务预算表09 __b-32-0" xfId="159"/>
    <cellStyle name="政府购买服务预算表09 __b-34-0" xfId="162"/>
    <cellStyle name="政府购买服务预算表09 __b-35-0" xfId="165"/>
    <cellStyle name="政府购买服务预算表09 __b-36-0" xfId="167"/>
    <cellStyle name="政府购买服务预算表09 __b-39-0" xfId="170"/>
    <cellStyle name="政府购买服务预算表09 __b-40-0" xfId="164"/>
    <cellStyle name="政府购买服务预算表09 __b-41-0" xfId="166"/>
    <cellStyle name="政府购买服务预算表09 __b-42-0" xfId="168"/>
    <cellStyle name="政府购买服务预算表09 __b-43-0" xfId="169"/>
    <cellStyle name="政府购买服务预算表09 __b-8-0" xfId="155"/>
    <cellStyle name="政府性基金预算支出预算表06 __b-1-0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9"/>
  <sheetViews>
    <sheetView showZeros="0" topLeftCell="A5" workbookViewId="0">
      <selection activeCell="F11" sqref="F11"/>
    </sheetView>
  </sheetViews>
  <sheetFormatPr defaultColWidth="8" defaultRowHeight="14.25" customHeight="1"/>
  <cols>
    <col min="1" max="1" width="39.54296875" customWidth="1"/>
    <col min="2" max="2" width="43.08984375" customWidth="1"/>
    <col min="3" max="3" width="39.7265625" customWidth="1"/>
    <col min="4" max="4" width="42.7265625" customWidth="1"/>
  </cols>
  <sheetData>
    <row r="1" spans="1:4" ht="13.5" customHeight="1">
      <c r="D1" s="57" t="s">
        <v>0</v>
      </c>
    </row>
    <row r="2" spans="1:4" ht="36" customHeight="1">
      <c r="A2" s="127" t="s">
        <v>1</v>
      </c>
      <c r="B2" s="128"/>
      <c r="C2" s="128"/>
      <c r="D2" s="128"/>
    </row>
    <row r="3" spans="1:4" ht="21" customHeight="1">
      <c r="A3" s="129" t="str">
        <f>"单位名称："&amp;"曲靖经济技术开发区党政办公室"</f>
        <v>单位名称：曲靖经济技术开发区党政办公室</v>
      </c>
      <c r="B3" s="130"/>
      <c r="C3" s="118"/>
      <c r="D3" s="120" t="s">
        <v>2</v>
      </c>
    </row>
    <row r="4" spans="1:4" ht="19.5" customHeight="1">
      <c r="A4" s="131" t="s">
        <v>3</v>
      </c>
      <c r="B4" s="132"/>
      <c r="C4" s="131" t="s">
        <v>4</v>
      </c>
      <c r="D4" s="132"/>
    </row>
    <row r="5" spans="1:4" ht="19.5" customHeight="1">
      <c r="A5" s="133" t="s">
        <v>5</v>
      </c>
      <c r="B5" s="133" t="s">
        <v>6</v>
      </c>
      <c r="C5" s="133" t="s">
        <v>7</v>
      </c>
      <c r="D5" s="133" t="s">
        <v>6</v>
      </c>
    </row>
    <row r="6" spans="1:4" ht="19.5" customHeight="1">
      <c r="A6" s="134"/>
      <c r="B6" s="134"/>
      <c r="C6" s="134"/>
      <c r="D6" s="134"/>
    </row>
    <row r="7" spans="1:4" ht="20.25" customHeight="1">
      <c r="A7" s="9" t="s">
        <v>8</v>
      </c>
      <c r="B7" s="11">
        <v>2571.3914239999999</v>
      </c>
      <c r="C7" s="119" t="str">
        <f>"一"&amp;"、"&amp;"一般公共服务支出"</f>
        <v>一、一般公共服务支出</v>
      </c>
      <c r="D7" s="11">
        <v>2342.1670100000001</v>
      </c>
    </row>
    <row r="8" spans="1:4" ht="20.25" customHeight="1">
      <c r="A8" s="9" t="s">
        <v>9</v>
      </c>
      <c r="B8" s="11"/>
      <c r="C8" s="119" t="str">
        <f>"二"&amp;"、"&amp;"外交支出"</f>
        <v>二、外交支出</v>
      </c>
      <c r="D8" s="11"/>
    </row>
    <row r="9" spans="1:4" ht="20.25" customHeight="1">
      <c r="A9" s="9" t="s">
        <v>10</v>
      </c>
      <c r="B9" s="11"/>
      <c r="C9" s="119" t="str">
        <f>"三"&amp;"、"&amp;"国防支出"</f>
        <v>三、国防支出</v>
      </c>
      <c r="D9" s="11"/>
    </row>
    <row r="10" spans="1:4" ht="20.25" customHeight="1">
      <c r="A10" s="9" t="s">
        <v>11</v>
      </c>
      <c r="B10" s="11"/>
      <c r="C10" s="119" t="str">
        <f>"四"&amp;"、"&amp;"公共安全支出"</f>
        <v>四、公共安全支出</v>
      </c>
      <c r="D10" s="11"/>
    </row>
    <row r="11" spans="1:4" ht="20.25" customHeight="1">
      <c r="A11" s="9" t="s">
        <v>12</v>
      </c>
      <c r="B11" s="11"/>
      <c r="C11" s="119" t="str">
        <f>"五"&amp;"、"&amp;"教育支出"</f>
        <v>五、教育支出</v>
      </c>
      <c r="D11" s="11"/>
    </row>
    <row r="12" spans="1:4" ht="20.25" customHeight="1">
      <c r="A12" s="9" t="s">
        <v>13</v>
      </c>
      <c r="B12" s="11"/>
      <c r="C12" s="119" t="str">
        <f>"六"&amp;"、"&amp;"科学技术支出"</f>
        <v>六、科学技术支出</v>
      </c>
      <c r="D12" s="11"/>
    </row>
    <row r="13" spans="1:4" ht="20.25" customHeight="1">
      <c r="A13" s="9" t="s">
        <v>14</v>
      </c>
      <c r="B13" s="11"/>
      <c r="C13" s="119" t="str">
        <f>"七"&amp;"、"&amp;"文化旅游体育与传媒支出"</f>
        <v>七、文化旅游体育与传媒支出</v>
      </c>
      <c r="D13" s="11"/>
    </row>
    <row r="14" spans="1:4" ht="20.25" customHeight="1">
      <c r="A14" s="9" t="s">
        <v>15</v>
      </c>
      <c r="B14" s="11"/>
      <c r="C14" s="119" t="str">
        <f>"八"&amp;"、"&amp;"社会保障和就业支出"</f>
        <v>八、社会保障和就业支出</v>
      </c>
      <c r="D14" s="11">
        <v>128.76717600000001</v>
      </c>
    </row>
    <row r="15" spans="1:4" ht="20.25" customHeight="1">
      <c r="A15" s="9" t="s">
        <v>16</v>
      </c>
      <c r="B15" s="11"/>
      <c r="C15" s="119" t="str">
        <f>"九"&amp;"、"&amp;"社会保险基金支出"</f>
        <v>九、社会保险基金支出</v>
      </c>
      <c r="D15" s="11"/>
    </row>
    <row r="16" spans="1:4" ht="20.25" customHeight="1">
      <c r="A16" s="9" t="s">
        <v>17</v>
      </c>
      <c r="B16" s="11"/>
      <c r="C16" s="119" t="str">
        <f>"十"&amp;"、"&amp;"卫生健康支出"</f>
        <v>十、卫生健康支出</v>
      </c>
      <c r="D16" s="11">
        <v>58.039878000000002</v>
      </c>
    </row>
    <row r="17" spans="1:4" ht="20.25" customHeight="1">
      <c r="A17" s="9"/>
      <c r="B17" s="11"/>
      <c r="C17" s="119" t="str">
        <f>"十一"&amp;"、"&amp;"节能环保支出"</f>
        <v>十一、节能环保支出</v>
      </c>
      <c r="D17" s="11"/>
    </row>
    <row r="18" spans="1:4" ht="20.25" customHeight="1">
      <c r="A18" s="9"/>
      <c r="B18" s="9"/>
      <c r="C18" s="119" t="str">
        <f>"十二"&amp;"、"&amp;"城乡社区支出"</f>
        <v>十二、城乡社区支出</v>
      </c>
      <c r="D18" s="11"/>
    </row>
    <row r="19" spans="1:4" ht="20.25" customHeight="1">
      <c r="A19" s="9"/>
      <c r="B19" s="9"/>
      <c r="C19" s="119" t="str">
        <f>"十三"&amp;"、"&amp;"农林水支出"</f>
        <v>十三、农林水支出</v>
      </c>
      <c r="D19" s="11"/>
    </row>
    <row r="20" spans="1:4" ht="20.25" customHeight="1">
      <c r="A20" s="9"/>
      <c r="B20" s="9"/>
      <c r="C20" s="119" t="str">
        <f>"十四"&amp;"、"&amp;"交通运输支出"</f>
        <v>十四、交通运输支出</v>
      </c>
      <c r="D20" s="11"/>
    </row>
    <row r="21" spans="1:4" ht="20.25" customHeight="1">
      <c r="A21" s="9"/>
      <c r="B21" s="9"/>
      <c r="C21" s="119" t="str">
        <f>"十五"&amp;"、"&amp;"资源勘探工业信息等支出"</f>
        <v>十五、资源勘探工业信息等支出</v>
      </c>
      <c r="D21" s="11"/>
    </row>
    <row r="22" spans="1:4" ht="20.25" customHeight="1">
      <c r="A22" s="9"/>
      <c r="B22" s="9"/>
      <c r="C22" s="119" t="str">
        <f>"十六"&amp;"、"&amp;"商业服务业等支出"</f>
        <v>十六、商业服务业等支出</v>
      </c>
      <c r="D22" s="11"/>
    </row>
    <row r="23" spans="1:4" ht="20.25" customHeight="1">
      <c r="A23" s="9"/>
      <c r="B23" s="9"/>
      <c r="C23" s="119" t="str">
        <f>"十七"&amp;"、"&amp;"金融支出"</f>
        <v>十七、金融支出</v>
      </c>
      <c r="D23" s="11"/>
    </row>
    <row r="24" spans="1:4" ht="20.25" customHeight="1">
      <c r="A24" s="9"/>
      <c r="B24" s="9"/>
      <c r="C24" s="119" t="str">
        <f>"十八"&amp;"、"&amp;"援助其他地区支出"</f>
        <v>十八、援助其他地区支出</v>
      </c>
      <c r="D24" s="11"/>
    </row>
    <row r="25" spans="1:4" ht="20.25" customHeight="1">
      <c r="A25" s="9"/>
      <c r="B25" s="9"/>
      <c r="C25" s="119" t="str">
        <f>"十九"&amp;"、"&amp;"自然资源海洋气象等支出"</f>
        <v>十九、自然资源海洋气象等支出</v>
      </c>
      <c r="D25" s="11"/>
    </row>
    <row r="26" spans="1:4" ht="20.25" customHeight="1">
      <c r="A26" s="9"/>
      <c r="B26" s="9"/>
      <c r="C26" s="119" t="str">
        <f>"二十"&amp;"、"&amp;"住房保障支出"</f>
        <v>二十、住房保障支出</v>
      </c>
      <c r="D26" s="11">
        <v>42.417360000000002</v>
      </c>
    </row>
    <row r="27" spans="1:4" ht="20.25" customHeight="1">
      <c r="A27" s="9"/>
      <c r="B27" s="9"/>
      <c r="C27" s="119" t="str">
        <f>"二十一"&amp;"、"&amp;"粮油物资储备支出"</f>
        <v>二十一、粮油物资储备支出</v>
      </c>
      <c r="D27" s="11"/>
    </row>
    <row r="28" spans="1:4" ht="20.25" customHeight="1">
      <c r="A28" s="9"/>
      <c r="B28" s="9"/>
      <c r="C28" s="119" t="str">
        <f>"二十二"&amp;"、"&amp;"国有资本经营预算支出"</f>
        <v>二十二、国有资本经营预算支出</v>
      </c>
      <c r="D28" s="11"/>
    </row>
    <row r="29" spans="1:4" ht="20.25" customHeight="1">
      <c r="A29" s="9"/>
      <c r="B29" s="9"/>
      <c r="C29" s="119" t="str">
        <f>"二十三"&amp;"、"&amp;"灾害防治及应急管理支出"</f>
        <v>二十三、灾害防治及应急管理支出</v>
      </c>
      <c r="D29" s="11"/>
    </row>
    <row r="30" spans="1:4" ht="20.25" customHeight="1">
      <c r="A30" s="9"/>
      <c r="B30" s="9"/>
      <c r="C30" s="119" t="str">
        <f>"二十四"&amp;"、"&amp;"预备费"</f>
        <v>二十四、预备费</v>
      </c>
      <c r="D30" s="11"/>
    </row>
    <row r="31" spans="1:4" ht="20.25" customHeight="1">
      <c r="A31" s="9"/>
      <c r="B31" s="9"/>
      <c r="C31" s="119" t="str">
        <f>"二十五"&amp;"、"&amp;"其他支出"</f>
        <v>二十五、其他支出</v>
      </c>
      <c r="D31" s="11"/>
    </row>
    <row r="32" spans="1:4" ht="20.25" customHeight="1">
      <c r="A32" s="9"/>
      <c r="B32" s="9"/>
      <c r="C32" s="119" t="str">
        <f>"二十六"&amp;"、"&amp;"转移性支出"</f>
        <v>二十六、转移性支出</v>
      </c>
      <c r="D32" s="11"/>
    </row>
    <row r="33" spans="1:4" ht="20.25" customHeight="1">
      <c r="A33" s="9"/>
      <c r="B33" s="9"/>
      <c r="C33" s="119" t="str">
        <f>"二十七"&amp;"、"&amp;"债务还本支出"</f>
        <v>二十七、债务还本支出</v>
      </c>
      <c r="D33" s="11"/>
    </row>
    <row r="34" spans="1:4" ht="20.25" customHeight="1">
      <c r="A34" s="9"/>
      <c r="B34" s="9"/>
      <c r="C34" s="119" t="str">
        <f>"二十八"&amp;"、"&amp;"债务付息支出"</f>
        <v>二十八、债务付息支出</v>
      </c>
      <c r="D34" s="11"/>
    </row>
    <row r="35" spans="1:4" ht="20.25" customHeight="1">
      <c r="A35" s="9"/>
      <c r="B35" s="9"/>
      <c r="C35" s="119" t="str">
        <f>"二十九"&amp;"、"&amp;"债务发行费用支出"</f>
        <v>二十九、债务发行费用支出</v>
      </c>
      <c r="D35" s="11"/>
    </row>
    <row r="36" spans="1:4" ht="20.25" customHeight="1">
      <c r="A36" s="9"/>
      <c r="B36" s="9"/>
      <c r="C36" s="119" t="str">
        <f>"三十"&amp;"、"&amp;"抗疫特别国债安排的支出"</f>
        <v>三十、抗疫特别国债安排的支出</v>
      </c>
      <c r="D36" s="11"/>
    </row>
    <row r="37" spans="1:4" ht="20.25" customHeight="1">
      <c r="A37" s="104" t="s">
        <v>18</v>
      </c>
      <c r="B37" s="11">
        <v>2571.3914239999999</v>
      </c>
      <c r="C37" s="104" t="s">
        <v>19</v>
      </c>
      <c r="D37" s="11">
        <v>2571.3914239999999</v>
      </c>
    </row>
    <row r="38" spans="1:4" ht="20.25" customHeight="1">
      <c r="A38" s="9" t="s">
        <v>20</v>
      </c>
      <c r="B38" s="11"/>
      <c r="C38" s="9" t="s">
        <v>21</v>
      </c>
      <c r="D38" s="11"/>
    </row>
    <row r="39" spans="1:4" ht="20.25" customHeight="1">
      <c r="A39" s="104" t="s">
        <v>22</v>
      </c>
      <c r="B39" s="11">
        <v>2571.3914239999999</v>
      </c>
      <c r="C39" s="104" t="s">
        <v>23</v>
      </c>
      <c r="D39" s="11">
        <v>2571.3914239999999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73"/>
  <sheetViews>
    <sheetView showZeros="0" tabSelected="1" topLeftCell="B58" workbookViewId="0">
      <selection activeCell="E64" sqref="E64"/>
    </sheetView>
  </sheetViews>
  <sheetFormatPr defaultColWidth="9.08984375" defaultRowHeight="12" customHeight="1"/>
  <cols>
    <col min="1" max="1" width="30" customWidth="1"/>
    <col min="2" max="2" width="29" customWidth="1"/>
    <col min="3" max="3" width="23.81640625" customWidth="1"/>
    <col min="4" max="4" width="20.54296875" customWidth="1"/>
    <col min="5" max="5" width="20.08984375" customWidth="1"/>
    <col min="6" max="6" width="19.81640625" customWidth="1"/>
    <col min="7" max="7" width="9.81640625" customWidth="1"/>
    <col min="8" max="8" width="19" customWidth="1"/>
    <col min="9" max="9" width="12.54296875" customWidth="1"/>
    <col min="10" max="10" width="12.26953125" customWidth="1"/>
    <col min="11" max="11" width="15.7265625" customWidth="1"/>
  </cols>
  <sheetData>
    <row r="1" spans="1:11" ht="12" customHeight="1">
      <c r="K1" s="27" t="s">
        <v>312</v>
      </c>
    </row>
    <row r="2" spans="1:11" ht="28.5" customHeight="1">
      <c r="B2" s="182" t="s">
        <v>313</v>
      </c>
      <c r="C2" s="164"/>
      <c r="D2" s="164"/>
      <c r="E2" s="164"/>
      <c r="F2" s="164"/>
      <c r="G2" s="218"/>
      <c r="H2" s="164"/>
      <c r="I2" s="218"/>
      <c r="J2" s="218"/>
      <c r="K2" s="164"/>
    </row>
    <row r="3" spans="1:11" ht="17.25" customHeight="1">
      <c r="A3" t="str">
        <f>"单位名称："&amp;"曲靖经济技术开发区党政办公室"</f>
        <v>单位名称：曲靖经济技术开发区党政办公室</v>
      </c>
      <c r="B3" s="3"/>
    </row>
    <row r="4" spans="1:11" ht="44.25" customHeight="1">
      <c r="A4" s="70" t="s">
        <v>219</v>
      </c>
      <c r="B4" s="22" t="s">
        <v>314</v>
      </c>
      <c r="C4" s="22" t="s">
        <v>315</v>
      </c>
      <c r="D4" s="22" t="s">
        <v>316</v>
      </c>
      <c r="E4" s="22" t="s">
        <v>317</v>
      </c>
      <c r="F4" s="22" t="s">
        <v>318</v>
      </c>
      <c r="G4" s="25" t="s">
        <v>319</v>
      </c>
      <c r="H4" s="22" t="s">
        <v>320</v>
      </c>
      <c r="I4" s="25" t="s">
        <v>321</v>
      </c>
      <c r="J4" s="25" t="s">
        <v>322</v>
      </c>
      <c r="K4" s="22" t="s">
        <v>323</v>
      </c>
    </row>
    <row r="5" spans="1:11" ht="18.75" customHeight="1">
      <c r="A5" s="71">
        <v>1</v>
      </c>
      <c r="B5" s="72">
        <v>2</v>
      </c>
      <c r="C5" s="72">
        <v>3</v>
      </c>
      <c r="D5" s="72">
        <v>4</v>
      </c>
      <c r="E5" s="72" t="s">
        <v>215</v>
      </c>
      <c r="F5" s="72" t="s">
        <v>324</v>
      </c>
      <c r="G5" s="73" t="s">
        <v>325</v>
      </c>
      <c r="H5" s="72">
        <v>8</v>
      </c>
      <c r="I5" s="73">
        <v>9</v>
      </c>
      <c r="J5" s="73">
        <v>10</v>
      </c>
      <c r="K5" s="72">
        <v>11</v>
      </c>
    </row>
    <row r="6" spans="1:11" ht="21.75" customHeight="1">
      <c r="A6" s="10"/>
      <c r="B6" s="9" t="s">
        <v>43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9.5" customHeight="1">
      <c r="A7" s="74"/>
      <c r="B7" s="44" t="s">
        <v>43</v>
      </c>
      <c r="C7" s="9"/>
      <c r="D7" s="9"/>
      <c r="E7" s="9"/>
      <c r="F7" s="9"/>
      <c r="G7" s="9"/>
      <c r="H7" s="9"/>
      <c r="I7" s="9"/>
      <c r="J7" s="9"/>
      <c r="K7" s="9"/>
    </row>
    <row r="8" spans="1:11" ht="19.5" customHeight="1">
      <c r="A8" s="240" t="s">
        <v>287</v>
      </c>
      <c r="B8" s="241" t="s">
        <v>286</v>
      </c>
      <c r="C8" s="241"/>
      <c r="D8" s="9" t="s">
        <v>326</v>
      </c>
      <c r="E8" s="9" t="s">
        <v>327</v>
      </c>
      <c r="F8" s="9" t="s">
        <v>328</v>
      </c>
      <c r="G8" s="9" t="s">
        <v>327</v>
      </c>
      <c r="H8" s="9" t="s">
        <v>329</v>
      </c>
      <c r="I8" s="9" t="s">
        <v>330</v>
      </c>
      <c r="J8" s="9" t="s">
        <v>331</v>
      </c>
      <c r="K8" s="9" t="s">
        <v>332</v>
      </c>
    </row>
    <row r="9" spans="1:11" ht="19.5" customHeight="1">
      <c r="A9" s="240" t="s">
        <v>287</v>
      </c>
      <c r="B9" s="241" t="s">
        <v>286</v>
      </c>
      <c r="C9" s="241"/>
      <c r="D9" s="9" t="s">
        <v>333</v>
      </c>
      <c r="E9" s="9" t="s">
        <v>334</v>
      </c>
      <c r="F9" s="9" t="s">
        <v>334</v>
      </c>
      <c r="G9" s="9" t="s">
        <v>334</v>
      </c>
      <c r="H9" s="9" t="s">
        <v>329</v>
      </c>
      <c r="I9" s="9" t="s">
        <v>330</v>
      </c>
      <c r="J9" s="9" t="s">
        <v>331</v>
      </c>
      <c r="K9" s="9" t="s">
        <v>335</v>
      </c>
    </row>
    <row r="10" spans="1:11" ht="19.5" customHeight="1">
      <c r="A10" s="240" t="s">
        <v>287</v>
      </c>
      <c r="B10" s="241" t="s">
        <v>286</v>
      </c>
      <c r="C10" s="241"/>
      <c r="D10" s="9" t="s">
        <v>336</v>
      </c>
      <c r="E10" s="9" t="s">
        <v>337</v>
      </c>
      <c r="F10" s="9" t="s">
        <v>337</v>
      </c>
      <c r="G10" s="9" t="s">
        <v>337</v>
      </c>
      <c r="H10" s="9" t="s">
        <v>329</v>
      </c>
      <c r="I10" s="9" t="s">
        <v>330</v>
      </c>
      <c r="J10" s="9" t="s">
        <v>331</v>
      </c>
      <c r="K10" s="9" t="s">
        <v>338</v>
      </c>
    </row>
    <row r="11" spans="1:11" ht="19.5" customHeight="1">
      <c r="A11" s="240" t="s">
        <v>275</v>
      </c>
      <c r="B11" s="241" t="s">
        <v>273</v>
      </c>
      <c r="C11" s="241"/>
      <c r="D11" s="9" t="s">
        <v>326</v>
      </c>
      <c r="E11" s="9" t="s">
        <v>339</v>
      </c>
      <c r="F11" s="9" t="s">
        <v>339</v>
      </c>
      <c r="G11" s="9" t="s">
        <v>339</v>
      </c>
      <c r="H11" s="9" t="s">
        <v>340</v>
      </c>
      <c r="I11" s="9" t="s">
        <v>341</v>
      </c>
      <c r="J11" s="9" t="s">
        <v>331</v>
      </c>
      <c r="K11" s="9" t="s">
        <v>342</v>
      </c>
    </row>
    <row r="12" spans="1:11" ht="19.5" customHeight="1">
      <c r="A12" s="240" t="s">
        <v>275</v>
      </c>
      <c r="B12" s="241" t="s">
        <v>273</v>
      </c>
      <c r="C12" s="241"/>
      <c r="D12" s="9" t="s">
        <v>326</v>
      </c>
      <c r="E12" s="9" t="s">
        <v>343</v>
      </c>
      <c r="F12" s="9" t="s">
        <v>343</v>
      </c>
      <c r="G12" s="9" t="s">
        <v>343</v>
      </c>
      <c r="H12" s="9" t="s">
        <v>344</v>
      </c>
      <c r="I12" s="9" t="s">
        <v>341</v>
      </c>
      <c r="J12" s="9" t="s">
        <v>331</v>
      </c>
      <c r="K12" s="9" t="s">
        <v>345</v>
      </c>
    </row>
    <row r="13" spans="1:11" ht="19.5" customHeight="1">
      <c r="A13" s="240" t="s">
        <v>275</v>
      </c>
      <c r="B13" s="241" t="s">
        <v>273</v>
      </c>
      <c r="C13" s="241"/>
      <c r="D13" s="9" t="s">
        <v>326</v>
      </c>
      <c r="E13" s="9" t="s">
        <v>346</v>
      </c>
      <c r="F13" s="9" t="s">
        <v>346</v>
      </c>
      <c r="G13" s="9" t="s">
        <v>346</v>
      </c>
      <c r="H13" s="9" t="s">
        <v>347</v>
      </c>
      <c r="I13" s="9" t="s">
        <v>341</v>
      </c>
      <c r="J13" s="9" t="s">
        <v>331</v>
      </c>
      <c r="K13" s="9" t="s">
        <v>348</v>
      </c>
    </row>
    <row r="14" spans="1:11" ht="19.5" customHeight="1">
      <c r="A14" s="240" t="s">
        <v>275</v>
      </c>
      <c r="B14" s="241" t="s">
        <v>273</v>
      </c>
      <c r="C14" s="241"/>
      <c r="D14" s="9" t="s">
        <v>326</v>
      </c>
      <c r="E14" s="9" t="s">
        <v>349</v>
      </c>
      <c r="F14" s="9" t="s">
        <v>349</v>
      </c>
      <c r="G14" s="9" t="s">
        <v>349</v>
      </c>
      <c r="H14" s="9" t="s">
        <v>92</v>
      </c>
      <c r="I14" s="9" t="s">
        <v>341</v>
      </c>
      <c r="J14" s="9" t="s">
        <v>331</v>
      </c>
      <c r="K14" s="9" t="s">
        <v>350</v>
      </c>
    </row>
    <row r="15" spans="1:11" ht="19.5" customHeight="1">
      <c r="A15" s="240" t="s">
        <v>275</v>
      </c>
      <c r="B15" s="241" t="s">
        <v>273</v>
      </c>
      <c r="C15" s="241"/>
      <c r="D15" s="9" t="s">
        <v>326</v>
      </c>
      <c r="E15" s="9" t="s">
        <v>351</v>
      </c>
      <c r="F15" s="9" t="s">
        <v>351</v>
      </c>
      <c r="G15" s="9" t="s">
        <v>351</v>
      </c>
      <c r="H15" s="9" t="s">
        <v>352</v>
      </c>
      <c r="I15" s="9" t="s">
        <v>341</v>
      </c>
      <c r="J15" s="9" t="s">
        <v>331</v>
      </c>
      <c r="K15" s="9" t="s">
        <v>353</v>
      </c>
    </row>
    <row r="16" spans="1:11" ht="19.5" customHeight="1">
      <c r="A16" s="240" t="s">
        <v>275</v>
      </c>
      <c r="B16" s="241" t="s">
        <v>273</v>
      </c>
      <c r="C16" s="241"/>
      <c r="D16" s="9" t="s">
        <v>326</v>
      </c>
      <c r="E16" s="9" t="s">
        <v>354</v>
      </c>
      <c r="F16" s="9" t="s">
        <v>354</v>
      </c>
      <c r="G16" s="9" t="s">
        <v>354</v>
      </c>
      <c r="H16" s="9" t="s">
        <v>355</v>
      </c>
      <c r="I16" s="9" t="s">
        <v>341</v>
      </c>
      <c r="J16" s="9" t="s">
        <v>331</v>
      </c>
      <c r="K16" s="9" t="s">
        <v>356</v>
      </c>
    </row>
    <row r="17" spans="1:11" ht="19.5" customHeight="1">
      <c r="A17" s="240" t="s">
        <v>275</v>
      </c>
      <c r="B17" s="241" t="s">
        <v>273</v>
      </c>
      <c r="C17" s="241"/>
      <c r="D17" s="9" t="s">
        <v>326</v>
      </c>
      <c r="E17" s="9" t="s">
        <v>357</v>
      </c>
      <c r="F17" s="9" t="s">
        <v>357</v>
      </c>
      <c r="G17" s="9" t="s">
        <v>357</v>
      </c>
      <c r="H17" s="9" t="s">
        <v>358</v>
      </c>
      <c r="I17" s="9" t="s">
        <v>341</v>
      </c>
      <c r="J17" s="9" t="s">
        <v>331</v>
      </c>
      <c r="K17" s="9" t="s">
        <v>359</v>
      </c>
    </row>
    <row r="18" spans="1:11" ht="19.5" customHeight="1">
      <c r="A18" s="240" t="s">
        <v>275</v>
      </c>
      <c r="B18" s="241" t="s">
        <v>273</v>
      </c>
      <c r="C18" s="241"/>
      <c r="D18" s="9" t="s">
        <v>326</v>
      </c>
      <c r="E18" s="9" t="s">
        <v>360</v>
      </c>
      <c r="F18" s="9" t="s">
        <v>360</v>
      </c>
      <c r="G18" s="9" t="s">
        <v>360</v>
      </c>
      <c r="H18" s="9" t="s">
        <v>361</v>
      </c>
      <c r="I18" s="9" t="s">
        <v>362</v>
      </c>
      <c r="J18" s="9" t="s">
        <v>363</v>
      </c>
      <c r="K18" s="9" t="s">
        <v>364</v>
      </c>
    </row>
    <row r="19" spans="1:11" ht="19.5" customHeight="1">
      <c r="A19" s="240" t="s">
        <v>275</v>
      </c>
      <c r="B19" s="241" t="s">
        <v>273</v>
      </c>
      <c r="C19" s="241"/>
      <c r="D19" s="9" t="s">
        <v>333</v>
      </c>
      <c r="E19" s="9" t="s">
        <v>365</v>
      </c>
      <c r="F19" s="9" t="s">
        <v>365</v>
      </c>
      <c r="G19" s="9" t="s">
        <v>365</v>
      </c>
      <c r="H19" s="9" t="s">
        <v>361</v>
      </c>
      <c r="I19" s="9" t="s">
        <v>362</v>
      </c>
      <c r="J19" s="9" t="s">
        <v>363</v>
      </c>
      <c r="K19" s="9" t="s">
        <v>366</v>
      </c>
    </row>
    <row r="20" spans="1:11" ht="19.5" customHeight="1">
      <c r="A20" s="240" t="s">
        <v>275</v>
      </c>
      <c r="B20" s="241" t="s">
        <v>273</v>
      </c>
      <c r="C20" s="241"/>
      <c r="D20" s="9" t="s">
        <v>336</v>
      </c>
      <c r="E20" s="9" t="s">
        <v>367</v>
      </c>
      <c r="F20" s="9" t="s">
        <v>367</v>
      </c>
      <c r="G20" s="9" t="s">
        <v>367</v>
      </c>
      <c r="H20" s="9" t="s">
        <v>368</v>
      </c>
      <c r="I20" s="9" t="s">
        <v>330</v>
      </c>
      <c r="J20" s="9" t="s">
        <v>363</v>
      </c>
      <c r="K20" s="9" t="s">
        <v>369</v>
      </c>
    </row>
    <row r="21" spans="1:11" ht="19.5" customHeight="1">
      <c r="A21" s="240" t="s">
        <v>272</v>
      </c>
      <c r="B21" s="241" t="s">
        <v>270</v>
      </c>
      <c r="C21" s="241"/>
      <c r="D21" s="9" t="s">
        <v>326</v>
      </c>
      <c r="E21" s="9" t="s">
        <v>370</v>
      </c>
      <c r="F21" s="9" t="s">
        <v>370</v>
      </c>
      <c r="G21" s="9" t="s">
        <v>370</v>
      </c>
      <c r="H21" s="9" t="s">
        <v>329</v>
      </c>
      <c r="I21" s="9" t="s">
        <v>330</v>
      </c>
      <c r="J21" s="9" t="s">
        <v>331</v>
      </c>
      <c r="K21" s="9" t="s">
        <v>371</v>
      </c>
    </row>
    <row r="22" spans="1:11" ht="19.5" customHeight="1">
      <c r="A22" s="240" t="s">
        <v>272</v>
      </c>
      <c r="B22" s="241" t="s">
        <v>270</v>
      </c>
      <c r="C22" s="241"/>
      <c r="D22" s="9" t="s">
        <v>333</v>
      </c>
      <c r="E22" s="9" t="s">
        <v>372</v>
      </c>
      <c r="F22" s="9" t="s">
        <v>372</v>
      </c>
      <c r="G22" s="9" t="s">
        <v>372</v>
      </c>
      <c r="H22" s="9" t="s">
        <v>373</v>
      </c>
      <c r="I22" s="9" t="s">
        <v>330</v>
      </c>
      <c r="J22" s="9" t="s">
        <v>331</v>
      </c>
      <c r="K22" s="9" t="s">
        <v>374</v>
      </c>
    </row>
    <row r="23" spans="1:11" ht="19.5" customHeight="1">
      <c r="A23" s="240" t="s">
        <v>272</v>
      </c>
      <c r="B23" s="241" t="s">
        <v>270</v>
      </c>
      <c r="C23" s="241"/>
      <c r="D23" s="9" t="s">
        <v>336</v>
      </c>
      <c r="E23" s="9" t="s">
        <v>375</v>
      </c>
      <c r="F23" s="9" t="s">
        <v>375</v>
      </c>
      <c r="G23" s="9" t="s">
        <v>375</v>
      </c>
      <c r="H23" s="9" t="s">
        <v>373</v>
      </c>
      <c r="I23" s="9" t="s">
        <v>330</v>
      </c>
      <c r="J23" s="9" t="s">
        <v>331</v>
      </c>
      <c r="K23" s="9" t="s">
        <v>376</v>
      </c>
    </row>
    <row r="24" spans="1:11" ht="19.5" customHeight="1">
      <c r="A24" s="240" t="s">
        <v>291</v>
      </c>
      <c r="B24" s="241" t="s">
        <v>290</v>
      </c>
      <c r="C24" s="241"/>
      <c r="D24" s="9" t="s">
        <v>326</v>
      </c>
      <c r="E24" s="9" t="s">
        <v>377</v>
      </c>
      <c r="F24" s="9" t="s">
        <v>377</v>
      </c>
      <c r="G24" s="9" t="s">
        <v>377</v>
      </c>
      <c r="H24" s="9" t="s">
        <v>378</v>
      </c>
      <c r="I24" s="9" t="s">
        <v>379</v>
      </c>
      <c r="J24" s="9" t="s">
        <v>331</v>
      </c>
      <c r="K24" s="9" t="s">
        <v>380</v>
      </c>
    </row>
    <row r="25" spans="1:11" ht="19.5" customHeight="1">
      <c r="A25" s="240" t="s">
        <v>291</v>
      </c>
      <c r="B25" s="241" t="s">
        <v>290</v>
      </c>
      <c r="C25" s="241"/>
      <c r="D25" s="9" t="s">
        <v>333</v>
      </c>
      <c r="E25" s="9" t="s">
        <v>381</v>
      </c>
      <c r="F25" s="9" t="s">
        <v>381</v>
      </c>
      <c r="G25" s="9" t="s">
        <v>381</v>
      </c>
      <c r="H25" s="9" t="s">
        <v>382</v>
      </c>
      <c r="I25" s="9"/>
      <c r="J25" s="9" t="s">
        <v>363</v>
      </c>
      <c r="K25" s="9" t="s">
        <v>383</v>
      </c>
    </row>
    <row r="26" spans="1:11" ht="19.5" customHeight="1">
      <c r="A26" s="240" t="s">
        <v>291</v>
      </c>
      <c r="B26" s="241" t="s">
        <v>290</v>
      </c>
      <c r="C26" s="241"/>
      <c r="D26" s="9" t="s">
        <v>336</v>
      </c>
      <c r="E26" s="9" t="s">
        <v>384</v>
      </c>
      <c r="F26" s="9" t="s">
        <v>384</v>
      </c>
      <c r="G26" s="9" t="s">
        <v>384</v>
      </c>
      <c r="H26" s="9" t="s">
        <v>329</v>
      </c>
      <c r="I26" s="9" t="s">
        <v>330</v>
      </c>
      <c r="J26" s="9" t="s">
        <v>331</v>
      </c>
      <c r="K26" s="9" t="s">
        <v>385</v>
      </c>
    </row>
    <row r="27" spans="1:11" ht="19.5" customHeight="1">
      <c r="A27" s="240" t="s">
        <v>311</v>
      </c>
      <c r="B27" s="241" t="s">
        <v>310</v>
      </c>
      <c r="C27" s="241"/>
      <c r="D27" s="9" t="s">
        <v>326</v>
      </c>
      <c r="E27" s="9"/>
      <c r="F27" s="9" t="s">
        <v>386</v>
      </c>
      <c r="G27" s="9"/>
      <c r="H27" s="9" t="s">
        <v>329</v>
      </c>
      <c r="I27" s="9" t="s">
        <v>330</v>
      </c>
      <c r="J27" s="9" t="s">
        <v>331</v>
      </c>
      <c r="K27" s="9" t="s">
        <v>387</v>
      </c>
    </row>
    <row r="28" spans="1:11" ht="19.5" customHeight="1">
      <c r="A28" s="240" t="s">
        <v>311</v>
      </c>
      <c r="B28" s="241" t="s">
        <v>310</v>
      </c>
      <c r="C28" s="241"/>
      <c r="D28" s="9" t="s">
        <v>333</v>
      </c>
      <c r="E28" s="9" t="s">
        <v>388</v>
      </c>
      <c r="F28" s="9" t="s">
        <v>389</v>
      </c>
      <c r="G28" s="9" t="s">
        <v>390</v>
      </c>
      <c r="H28" s="9" t="s">
        <v>329</v>
      </c>
      <c r="I28" s="9" t="s">
        <v>330</v>
      </c>
      <c r="J28" s="9" t="s">
        <v>331</v>
      </c>
      <c r="K28" s="9" t="s">
        <v>391</v>
      </c>
    </row>
    <row r="29" spans="1:11" ht="19.5" customHeight="1">
      <c r="A29" s="240" t="s">
        <v>311</v>
      </c>
      <c r="B29" s="241" t="s">
        <v>310</v>
      </c>
      <c r="C29" s="241"/>
      <c r="D29" s="9" t="s">
        <v>336</v>
      </c>
      <c r="E29" s="9" t="s">
        <v>392</v>
      </c>
      <c r="F29" s="9" t="s">
        <v>375</v>
      </c>
      <c r="G29" s="9" t="s">
        <v>390</v>
      </c>
      <c r="H29" s="9" t="s">
        <v>329</v>
      </c>
      <c r="I29" s="9" t="s">
        <v>330</v>
      </c>
      <c r="J29" s="9" t="s">
        <v>331</v>
      </c>
      <c r="K29" s="9" t="s">
        <v>393</v>
      </c>
    </row>
    <row r="30" spans="1:11" ht="19.5" customHeight="1">
      <c r="A30" s="240" t="s">
        <v>300</v>
      </c>
      <c r="B30" s="241" t="s">
        <v>299</v>
      </c>
      <c r="C30" s="241"/>
      <c r="D30" s="9" t="s">
        <v>326</v>
      </c>
      <c r="E30" s="9" t="s">
        <v>394</v>
      </c>
      <c r="F30" s="9" t="s">
        <v>395</v>
      </c>
      <c r="G30" s="9" t="s">
        <v>396</v>
      </c>
      <c r="H30" s="9" t="s">
        <v>358</v>
      </c>
      <c r="I30" s="9" t="s">
        <v>330</v>
      </c>
      <c r="J30" s="9" t="s">
        <v>331</v>
      </c>
      <c r="K30" s="9" t="s">
        <v>397</v>
      </c>
    </row>
    <row r="31" spans="1:11" ht="19.5" customHeight="1">
      <c r="A31" s="240" t="s">
        <v>300</v>
      </c>
      <c r="B31" s="241" t="s">
        <v>299</v>
      </c>
      <c r="C31" s="241"/>
      <c r="D31" s="9" t="s">
        <v>333</v>
      </c>
      <c r="E31" s="9" t="s">
        <v>398</v>
      </c>
      <c r="F31" s="9" t="s">
        <v>399</v>
      </c>
      <c r="G31" s="9" t="s">
        <v>396</v>
      </c>
      <c r="H31" s="9" t="s">
        <v>400</v>
      </c>
      <c r="I31" s="9" t="s">
        <v>330</v>
      </c>
      <c r="J31" s="9" t="s">
        <v>331</v>
      </c>
      <c r="K31" s="9" t="s">
        <v>401</v>
      </c>
    </row>
    <row r="32" spans="1:11" ht="19.5" customHeight="1">
      <c r="A32" s="240" t="s">
        <v>300</v>
      </c>
      <c r="B32" s="241" t="s">
        <v>299</v>
      </c>
      <c r="C32" s="241"/>
      <c r="D32" s="9" t="s">
        <v>336</v>
      </c>
      <c r="E32" s="9" t="s">
        <v>392</v>
      </c>
      <c r="F32" s="9" t="s">
        <v>402</v>
      </c>
      <c r="G32" s="9" t="s">
        <v>396</v>
      </c>
      <c r="H32" s="9" t="s">
        <v>403</v>
      </c>
      <c r="I32" s="9" t="s">
        <v>330</v>
      </c>
      <c r="J32" s="9" t="s">
        <v>363</v>
      </c>
      <c r="K32" s="9" t="s">
        <v>404</v>
      </c>
    </row>
    <row r="33" spans="1:11" ht="19.5" customHeight="1">
      <c r="A33" s="240" t="s">
        <v>305</v>
      </c>
      <c r="B33" s="241" t="s">
        <v>304</v>
      </c>
      <c r="C33" s="241"/>
      <c r="D33" s="9" t="s">
        <v>326</v>
      </c>
      <c r="E33" s="9" t="s">
        <v>394</v>
      </c>
      <c r="F33" s="9" t="s">
        <v>405</v>
      </c>
      <c r="G33" s="9" t="s">
        <v>396</v>
      </c>
      <c r="H33" s="9" t="s">
        <v>127</v>
      </c>
      <c r="I33" s="9" t="s">
        <v>379</v>
      </c>
      <c r="J33" s="9" t="s">
        <v>331</v>
      </c>
      <c r="K33" s="9" t="s">
        <v>406</v>
      </c>
    </row>
    <row r="34" spans="1:11" ht="19.5" customHeight="1">
      <c r="A34" s="240" t="s">
        <v>305</v>
      </c>
      <c r="B34" s="241" t="s">
        <v>304</v>
      </c>
      <c r="C34" s="241"/>
      <c r="D34" s="9" t="s">
        <v>326</v>
      </c>
      <c r="E34" s="9" t="s">
        <v>407</v>
      </c>
      <c r="F34" s="9" t="s">
        <v>408</v>
      </c>
      <c r="G34" s="9" t="s">
        <v>409</v>
      </c>
      <c r="H34" s="9" t="s">
        <v>410</v>
      </c>
      <c r="I34" s="9" t="s">
        <v>411</v>
      </c>
      <c r="J34" s="9" t="s">
        <v>331</v>
      </c>
      <c r="K34" s="9" t="s">
        <v>412</v>
      </c>
    </row>
    <row r="35" spans="1:11" ht="19.5" customHeight="1">
      <c r="A35" s="240" t="s">
        <v>305</v>
      </c>
      <c r="B35" s="241" t="s">
        <v>304</v>
      </c>
      <c r="C35" s="241"/>
      <c r="D35" s="9" t="s">
        <v>333</v>
      </c>
      <c r="E35" s="9" t="s">
        <v>388</v>
      </c>
      <c r="F35" s="9" t="s">
        <v>413</v>
      </c>
      <c r="G35" s="9" t="s">
        <v>409</v>
      </c>
      <c r="H35" s="9" t="s">
        <v>139</v>
      </c>
      <c r="I35" s="9" t="s">
        <v>330</v>
      </c>
      <c r="J35" s="9" t="s">
        <v>331</v>
      </c>
      <c r="K35" s="9" t="s">
        <v>414</v>
      </c>
    </row>
    <row r="36" spans="1:11" ht="19.5" customHeight="1">
      <c r="A36" s="240" t="s">
        <v>305</v>
      </c>
      <c r="B36" s="241" t="s">
        <v>304</v>
      </c>
      <c r="C36" s="241"/>
      <c r="D36" s="9" t="s">
        <v>333</v>
      </c>
      <c r="E36" s="9" t="s">
        <v>415</v>
      </c>
      <c r="F36" s="9" t="s">
        <v>416</v>
      </c>
      <c r="G36" s="9" t="s">
        <v>396</v>
      </c>
      <c r="H36" s="9" t="s">
        <v>125</v>
      </c>
      <c r="I36" s="9" t="s">
        <v>417</v>
      </c>
      <c r="J36" s="9" t="s">
        <v>331</v>
      </c>
      <c r="K36" s="9" t="s">
        <v>418</v>
      </c>
    </row>
    <row r="37" spans="1:11" ht="19.5" customHeight="1">
      <c r="A37" s="240" t="s">
        <v>305</v>
      </c>
      <c r="B37" s="241" t="s">
        <v>304</v>
      </c>
      <c r="C37" s="241"/>
      <c r="D37" s="9" t="s">
        <v>336</v>
      </c>
      <c r="E37" s="9" t="s">
        <v>392</v>
      </c>
      <c r="F37" s="9" t="s">
        <v>419</v>
      </c>
      <c r="G37" s="9" t="s">
        <v>396</v>
      </c>
      <c r="H37" s="9" t="s">
        <v>329</v>
      </c>
      <c r="I37" s="9" t="s">
        <v>330</v>
      </c>
      <c r="J37" s="9" t="s">
        <v>331</v>
      </c>
      <c r="K37" s="9" t="s">
        <v>420</v>
      </c>
    </row>
    <row r="38" spans="1:11" ht="19.5" customHeight="1">
      <c r="A38" s="240" t="s">
        <v>289</v>
      </c>
      <c r="B38" s="241" t="s">
        <v>288</v>
      </c>
      <c r="C38" s="241"/>
      <c r="D38" s="9" t="s">
        <v>326</v>
      </c>
      <c r="E38" s="9" t="s">
        <v>394</v>
      </c>
      <c r="F38" s="9" t="s">
        <v>421</v>
      </c>
      <c r="G38" s="9" t="s">
        <v>390</v>
      </c>
      <c r="H38" s="9" t="s">
        <v>358</v>
      </c>
      <c r="I38" s="9" t="s">
        <v>330</v>
      </c>
      <c r="J38" s="9" t="s">
        <v>331</v>
      </c>
      <c r="K38" s="9" t="s">
        <v>422</v>
      </c>
    </row>
    <row r="39" spans="1:11" ht="19.5" customHeight="1">
      <c r="A39" s="240" t="s">
        <v>289</v>
      </c>
      <c r="B39" s="241" t="s">
        <v>288</v>
      </c>
      <c r="C39" s="241"/>
      <c r="D39" s="9" t="s">
        <v>333</v>
      </c>
      <c r="E39" s="9" t="s">
        <v>388</v>
      </c>
      <c r="F39" s="9" t="s">
        <v>423</v>
      </c>
      <c r="G39" s="9" t="s">
        <v>396</v>
      </c>
      <c r="H39" s="9" t="s">
        <v>358</v>
      </c>
      <c r="I39" s="9" t="s">
        <v>330</v>
      </c>
      <c r="J39" s="9" t="s">
        <v>331</v>
      </c>
      <c r="K39" s="9" t="s">
        <v>424</v>
      </c>
    </row>
    <row r="40" spans="1:11" ht="19.5" customHeight="1">
      <c r="A40" s="240" t="s">
        <v>289</v>
      </c>
      <c r="B40" s="241" t="s">
        <v>288</v>
      </c>
      <c r="C40" s="241"/>
      <c r="D40" s="9" t="s">
        <v>336</v>
      </c>
      <c r="E40" s="9" t="s">
        <v>392</v>
      </c>
      <c r="F40" s="9" t="s">
        <v>425</v>
      </c>
      <c r="G40" s="9" t="s">
        <v>390</v>
      </c>
      <c r="H40" s="9" t="s">
        <v>329</v>
      </c>
      <c r="I40" s="9" t="s">
        <v>330</v>
      </c>
      <c r="J40" s="9" t="s">
        <v>331</v>
      </c>
      <c r="K40" s="9" t="s">
        <v>426</v>
      </c>
    </row>
    <row r="41" spans="1:11" ht="19.5" customHeight="1">
      <c r="A41" s="240" t="s">
        <v>294</v>
      </c>
      <c r="B41" s="241" t="s">
        <v>293</v>
      </c>
      <c r="C41" s="241"/>
      <c r="D41" s="9" t="s">
        <v>326</v>
      </c>
      <c r="E41" s="9" t="s">
        <v>427</v>
      </c>
      <c r="F41" s="9" t="s">
        <v>428</v>
      </c>
      <c r="G41" s="9" t="s">
        <v>396</v>
      </c>
      <c r="H41" s="9" t="s">
        <v>329</v>
      </c>
      <c r="I41" s="9" t="s">
        <v>330</v>
      </c>
      <c r="J41" s="9" t="s">
        <v>331</v>
      </c>
      <c r="K41" s="9" t="s">
        <v>429</v>
      </c>
    </row>
    <row r="42" spans="1:11" ht="19.5" customHeight="1">
      <c r="A42" s="240" t="s">
        <v>294</v>
      </c>
      <c r="B42" s="241" t="s">
        <v>293</v>
      </c>
      <c r="C42" s="241"/>
      <c r="D42" s="9" t="s">
        <v>333</v>
      </c>
      <c r="E42" s="9" t="s">
        <v>388</v>
      </c>
      <c r="F42" s="9" t="s">
        <v>430</v>
      </c>
      <c r="G42" s="9" t="s">
        <v>390</v>
      </c>
      <c r="H42" s="9" t="s">
        <v>431</v>
      </c>
      <c r="I42" s="9" t="s">
        <v>432</v>
      </c>
      <c r="J42" s="9" t="s">
        <v>331</v>
      </c>
      <c r="K42" s="9" t="s">
        <v>433</v>
      </c>
    </row>
    <row r="43" spans="1:11" ht="19.5" customHeight="1">
      <c r="A43" s="240" t="s">
        <v>294</v>
      </c>
      <c r="B43" s="241" t="s">
        <v>293</v>
      </c>
      <c r="C43" s="241"/>
      <c r="D43" s="9" t="s">
        <v>336</v>
      </c>
      <c r="E43" s="9" t="s">
        <v>392</v>
      </c>
      <c r="F43" s="9" t="s">
        <v>419</v>
      </c>
      <c r="G43" s="9" t="s">
        <v>390</v>
      </c>
      <c r="H43" s="9" t="s">
        <v>329</v>
      </c>
      <c r="I43" s="9" t="s">
        <v>330</v>
      </c>
      <c r="J43" s="9" t="s">
        <v>331</v>
      </c>
      <c r="K43" s="9" t="s">
        <v>434</v>
      </c>
    </row>
    <row r="44" spans="1:11" ht="19.5" customHeight="1">
      <c r="A44" s="240" t="s">
        <v>307</v>
      </c>
      <c r="B44" s="241" t="s">
        <v>306</v>
      </c>
      <c r="C44" s="241"/>
      <c r="D44" s="9" t="s">
        <v>326</v>
      </c>
      <c r="E44" s="9" t="s">
        <v>394</v>
      </c>
      <c r="F44" s="9" t="s">
        <v>435</v>
      </c>
      <c r="G44" s="9" t="s">
        <v>390</v>
      </c>
      <c r="H44" s="9" t="s">
        <v>436</v>
      </c>
      <c r="I44" s="9" t="s">
        <v>437</v>
      </c>
      <c r="J44" s="9" t="s">
        <v>331</v>
      </c>
      <c r="K44" s="9" t="s">
        <v>438</v>
      </c>
    </row>
    <row r="45" spans="1:11" ht="19.5" customHeight="1">
      <c r="A45" s="240" t="s">
        <v>307</v>
      </c>
      <c r="B45" s="241" t="s">
        <v>306</v>
      </c>
      <c r="C45" s="241"/>
      <c r="D45" s="9" t="s">
        <v>333</v>
      </c>
      <c r="E45" s="9" t="s">
        <v>388</v>
      </c>
      <c r="F45" s="9" t="s">
        <v>439</v>
      </c>
      <c r="G45" s="9" t="s">
        <v>390</v>
      </c>
      <c r="H45" s="9" t="s">
        <v>440</v>
      </c>
      <c r="I45" s="9" t="s">
        <v>330</v>
      </c>
      <c r="J45" s="9" t="s">
        <v>331</v>
      </c>
      <c r="K45" s="9" t="s">
        <v>441</v>
      </c>
    </row>
    <row r="46" spans="1:11" ht="19.5" customHeight="1">
      <c r="A46" s="240" t="s">
        <v>307</v>
      </c>
      <c r="B46" s="241" t="s">
        <v>306</v>
      </c>
      <c r="C46" s="241"/>
      <c r="D46" s="9" t="s">
        <v>336</v>
      </c>
      <c r="E46" s="9" t="s">
        <v>392</v>
      </c>
      <c r="F46" s="9" t="s">
        <v>442</v>
      </c>
      <c r="G46" s="9" t="s">
        <v>390</v>
      </c>
      <c r="H46" s="9" t="s">
        <v>329</v>
      </c>
      <c r="I46" s="9" t="s">
        <v>330</v>
      </c>
      <c r="J46" s="9" t="s">
        <v>331</v>
      </c>
      <c r="K46" s="9" t="s">
        <v>443</v>
      </c>
    </row>
    <row r="47" spans="1:11" ht="19.5" customHeight="1">
      <c r="A47" s="240" t="s">
        <v>277</v>
      </c>
      <c r="B47" s="241" t="s">
        <v>276</v>
      </c>
      <c r="C47" s="241"/>
      <c r="D47" s="9" t="s">
        <v>326</v>
      </c>
      <c r="E47" s="9" t="s">
        <v>427</v>
      </c>
      <c r="F47" s="9" t="s">
        <v>444</v>
      </c>
      <c r="G47" s="9" t="s">
        <v>390</v>
      </c>
      <c r="H47" s="9" t="s">
        <v>329</v>
      </c>
      <c r="I47" s="9" t="s">
        <v>330</v>
      </c>
      <c r="J47" s="9" t="s">
        <v>331</v>
      </c>
      <c r="K47" s="9" t="s">
        <v>445</v>
      </c>
    </row>
    <row r="48" spans="1:11" ht="19.5" customHeight="1">
      <c r="A48" s="240" t="s">
        <v>277</v>
      </c>
      <c r="B48" s="241" t="s">
        <v>276</v>
      </c>
      <c r="C48" s="241"/>
      <c r="D48" s="9" t="s">
        <v>333</v>
      </c>
      <c r="E48" s="9" t="s">
        <v>415</v>
      </c>
      <c r="F48" s="9" t="s">
        <v>446</v>
      </c>
      <c r="G48" s="9" t="s">
        <v>390</v>
      </c>
      <c r="H48" s="9" t="s">
        <v>440</v>
      </c>
      <c r="I48" s="9" t="s">
        <v>417</v>
      </c>
      <c r="J48" s="9" t="s">
        <v>331</v>
      </c>
      <c r="K48" s="9" t="s">
        <v>447</v>
      </c>
    </row>
    <row r="49" spans="1:11" ht="19.5" customHeight="1">
      <c r="A49" s="240" t="s">
        <v>277</v>
      </c>
      <c r="B49" s="241" t="s">
        <v>276</v>
      </c>
      <c r="C49" s="241"/>
      <c r="D49" s="9" t="s">
        <v>336</v>
      </c>
      <c r="E49" s="9" t="s">
        <v>392</v>
      </c>
      <c r="F49" s="9" t="s">
        <v>419</v>
      </c>
      <c r="G49" s="9" t="s">
        <v>390</v>
      </c>
      <c r="H49" s="9" t="s">
        <v>440</v>
      </c>
      <c r="I49" s="9" t="s">
        <v>330</v>
      </c>
      <c r="J49" s="9" t="s">
        <v>331</v>
      </c>
      <c r="K49" s="9" t="s">
        <v>448</v>
      </c>
    </row>
    <row r="50" spans="1:11" ht="19.5" customHeight="1">
      <c r="A50" s="240" t="s">
        <v>283</v>
      </c>
      <c r="B50" s="241" t="s">
        <v>282</v>
      </c>
      <c r="C50" s="241"/>
      <c r="D50" s="9" t="s">
        <v>326</v>
      </c>
      <c r="E50" s="9" t="s">
        <v>427</v>
      </c>
      <c r="F50" s="9" t="s">
        <v>449</v>
      </c>
      <c r="G50" s="9" t="s">
        <v>390</v>
      </c>
      <c r="H50" s="9" t="s">
        <v>329</v>
      </c>
      <c r="I50" s="9" t="s">
        <v>330</v>
      </c>
      <c r="J50" s="9" t="s">
        <v>331</v>
      </c>
      <c r="K50" s="9" t="s">
        <v>450</v>
      </c>
    </row>
    <row r="51" spans="1:11" ht="19.5" customHeight="1">
      <c r="A51" s="240" t="s">
        <v>283</v>
      </c>
      <c r="B51" s="241" t="s">
        <v>282</v>
      </c>
      <c r="C51" s="241"/>
      <c r="D51" s="9" t="s">
        <v>333</v>
      </c>
      <c r="E51" s="9" t="s">
        <v>398</v>
      </c>
      <c r="F51" s="9" t="s">
        <v>451</v>
      </c>
      <c r="G51" s="9" t="s">
        <v>390</v>
      </c>
      <c r="H51" s="9" t="s">
        <v>149</v>
      </c>
      <c r="I51" s="9" t="s">
        <v>330</v>
      </c>
      <c r="J51" s="9" t="s">
        <v>331</v>
      </c>
      <c r="K51" s="9" t="s">
        <v>452</v>
      </c>
    </row>
    <row r="52" spans="1:11" ht="19.5" customHeight="1">
      <c r="A52" s="240" t="s">
        <v>283</v>
      </c>
      <c r="B52" s="241" t="s">
        <v>282</v>
      </c>
      <c r="C52" s="241"/>
      <c r="D52" s="9" t="s">
        <v>336</v>
      </c>
      <c r="E52" s="9" t="s">
        <v>392</v>
      </c>
      <c r="F52" s="9" t="s">
        <v>419</v>
      </c>
      <c r="G52" s="9" t="s">
        <v>390</v>
      </c>
      <c r="H52" s="9" t="s">
        <v>329</v>
      </c>
      <c r="I52" s="9" t="s">
        <v>330</v>
      </c>
      <c r="J52" s="9" t="s">
        <v>331</v>
      </c>
      <c r="K52" s="9" t="s">
        <v>448</v>
      </c>
    </row>
    <row r="53" spans="1:11" ht="19.5" customHeight="1">
      <c r="A53" s="240" t="s">
        <v>281</v>
      </c>
      <c r="B53" s="241" t="s">
        <v>280</v>
      </c>
      <c r="C53" s="241"/>
      <c r="D53" s="9" t="s">
        <v>326</v>
      </c>
      <c r="E53" s="9" t="s">
        <v>427</v>
      </c>
      <c r="F53" s="9" t="s">
        <v>453</v>
      </c>
      <c r="G53" s="9" t="s">
        <v>390</v>
      </c>
      <c r="H53" s="9" t="s">
        <v>400</v>
      </c>
      <c r="I53" s="9" t="s">
        <v>330</v>
      </c>
      <c r="J53" s="9" t="s">
        <v>331</v>
      </c>
      <c r="K53" s="9" t="s">
        <v>454</v>
      </c>
    </row>
    <row r="54" spans="1:11" ht="19.5" customHeight="1">
      <c r="A54" s="240" t="s">
        <v>281</v>
      </c>
      <c r="B54" s="241" t="s">
        <v>280</v>
      </c>
      <c r="C54" s="241"/>
      <c r="D54" s="9" t="s">
        <v>333</v>
      </c>
      <c r="E54" s="9" t="s">
        <v>415</v>
      </c>
      <c r="F54" s="9" t="s">
        <v>455</v>
      </c>
      <c r="G54" s="9" t="s">
        <v>396</v>
      </c>
      <c r="H54" s="9" t="s">
        <v>129</v>
      </c>
      <c r="I54" s="9" t="s">
        <v>417</v>
      </c>
      <c r="J54" s="9" t="s">
        <v>331</v>
      </c>
      <c r="K54" s="9" t="s">
        <v>456</v>
      </c>
    </row>
    <row r="55" spans="1:11" ht="19.5" customHeight="1">
      <c r="A55" s="240" t="s">
        <v>281</v>
      </c>
      <c r="B55" s="241" t="s">
        <v>280</v>
      </c>
      <c r="C55" s="241"/>
      <c r="D55" s="9" t="s">
        <v>336</v>
      </c>
      <c r="E55" s="9" t="s">
        <v>392</v>
      </c>
      <c r="F55" s="9" t="s">
        <v>457</v>
      </c>
      <c r="G55" s="9" t="s">
        <v>390</v>
      </c>
      <c r="H55" s="9" t="s">
        <v>400</v>
      </c>
      <c r="I55" s="9" t="s">
        <v>330</v>
      </c>
      <c r="J55" s="9" t="s">
        <v>331</v>
      </c>
      <c r="K55" s="9" t="s">
        <v>458</v>
      </c>
    </row>
    <row r="56" spans="1:11" ht="19.5" customHeight="1">
      <c r="A56" s="240" t="s">
        <v>302</v>
      </c>
      <c r="B56" s="241" t="s">
        <v>301</v>
      </c>
      <c r="C56" s="241"/>
      <c r="D56" s="9" t="s">
        <v>326</v>
      </c>
      <c r="E56" s="9" t="s">
        <v>394</v>
      </c>
      <c r="F56" s="9" t="s">
        <v>405</v>
      </c>
      <c r="G56" s="9" t="s">
        <v>396</v>
      </c>
      <c r="H56" s="9" t="s">
        <v>127</v>
      </c>
      <c r="I56" s="9" t="s">
        <v>379</v>
      </c>
      <c r="J56" s="9" t="s">
        <v>331</v>
      </c>
      <c r="K56" s="9" t="s">
        <v>406</v>
      </c>
    </row>
    <row r="57" spans="1:11" ht="19.5" customHeight="1">
      <c r="A57" s="240" t="s">
        <v>302</v>
      </c>
      <c r="B57" s="241" t="s">
        <v>301</v>
      </c>
      <c r="C57" s="241"/>
      <c r="D57" s="9" t="s">
        <v>326</v>
      </c>
      <c r="E57" s="9" t="s">
        <v>407</v>
      </c>
      <c r="F57" s="9" t="s">
        <v>408</v>
      </c>
      <c r="G57" s="9" t="s">
        <v>409</v>
      </c>
      <c r="H57" s="9" t="s">
        <v>410</v>
      </c>
      <c r="I57" s="9" t="s">
        <v>411</v>
      </c>
      <c r="J57" s="9" t="s">
        <v>331</v>
      </c>
      <c r="K57" s="9" t="s">
        <v>412</v>
      </c>
    </row>
    <row r="58" spans="1:11" ht="19.5" customHeight="1">
      <c r="A58" s="240" t="s">
        <v>302</v>
      </c>
      <c r="B58" s="241" t="s">
        <v>301</v>
      </c>
      <c r="C58" s="241"/>
      <c r="D58" s="9" t="s">
        <v>333</v>
      </c>
      <c r="E58" s="9" t="s">
        <v>388</v>
      </c>
      <c r="F58" s="9" t="s">
        <v>413</v>
      </c>
      <c r="G58" s="9" t="s">
        <v>409</v>
      </c>
      <c r="H58" s="9" t="s">
        <v>139</v>
      </c>
      <c r="I58" s="9" t="s">
        <v>330</v>
      </c>
      <c r="J58" s="9" t="s">
        <v>331</v>
      </c>
      <c r="K58" s="9" t="s">
        <v>414</v>
      </c>
    </row>
    <row r="59" spans="1:11" ht="19.5" customHeight="1">
      <c r="A59" s="240" t="s">
        <v>302</v>
      </c>
      <c r="B59" s="241" t="s">
        <v>301</v>
      </c>
      <c r="C59" s="241"/>
      <c r="D59" s="9" t="s">
        <v>333</v>
      </c>
      <c r="E59" s="9" t="s">
        <v>415</v>
      </c>
      <c r="F59" s="9" t="s">
        <v>416</v>
      </c>
      <c r="G59" s="9" t="s">
        <v>396</v>
      </c>
      <c r="H59" s="9" t="s">
        <v>125</v>
      </c>
      <c r="I59" s="9" t="s">
        <v>417</v>
      </c>
      <c r="J59" s="9" t="s">
        <v>331</v>
      </c>
      <c r="K59" s="9" t="s">
        <v>418</v>
      </c>
    </row>
    <row r="60" spans="1:11" ht="19.5" customHeight="1">
      <c r="A60" s="240" t="s">
        <v>302</v>
      </c>
      <c r="B60" s="241" t="s">
        <v>301</v>
      </c>
      <c r="C60" s="241"/>
      <c r="D60" s="9" t="s">
        <v>336</v>
      </c>
      <c r="E60" s="9" t="s">
        <v>392</v>
      </c>
      <c r="F60" s="9" t="s">
        <v>419</v>
      </c>
      <c r="G60" s="9" t="s">
        <v>396</v>
      </c>
      <c r="H60" s="9" t="s">
        <v>329</v>
      </c>
      <c r="I60" s="9" t="s">
        <v>330</v>
      </c>
      <c r="J60" s="9" t="s">
        <v>331</v>
      </c>
      <c r="K60" s="9" t="s">
        <v>420</v>
      </c>
    </row>
    <row r="61" spans="1:11" ht="19.5" customHeight="1">
      <c r="A61" s="240" t="s">
        <v>297</v>
      </c>
      <c r="B61" s="241" t="s">
        <v>296</v>
      </c>
      <c r="C61" s="241"/>
      <c r="D61" s="9" t="s">
        <v>326</v>
      </c>
      <c r="E61" s="9" t="s">
        <v>394</v>
      </c>
      <c r="F61" s="9" t="s">
        <v>395</v>
      </c>
      <c r="G61" s="9" t="s">
        <v>396</v>
      </c>
      <c r="H61" s="9" t="s">
        <v>358</v>
      </c>
      <c r="I61" s="9" t="s">
        <v>330</v>
      </c>
      <c r="J61" s="9" t="s">
        <v>331</v>
      </c>
      <c r="K61" s="9" t="s">
        <v>459</v>
      </c>
    </row>
    <row r="62" spans="1:11" ht="19.5" customHeight="1">
      <c r="A62" s="240" t="s">
        <v>297</v>
      </c>
      <c r="B62" s="241" t="s">
        <v>296</v>
      </c>
      <c r="C62" s="241"/>
      <c r="D62" s="9" t="s">
        <v>333</v>
      </c>
      <c r="E62" s="9" t="s">
        <v>388</v>
      </c>
      <c r="F62" s="9" t="s">
        <v>460</v>
      </c>
      <c r="G62" s="9" t="s">
        <v>396</v>
      </c>
      <c r="H62" s="9" t="s">
        <v>358</v>
      </c>
      <c r="I62" s="9" t="s">
        <v>330</v>
      </c>
      <c r="J62" s="9" t="s">
        <v>363</v>
      </c>
      <c r="K62" s="9" t="s">
        <v>461</v>
      </c>
    </row>
    <row r="63" spans="1:11" ht="19.5" customHeight="1">
      <c r="A63" s="240" t="s">
        <v>297</v>
      </c>
      <c r="B63" s="241" t="s">
        <v>296</v>
      </c>
      <c r="C63" s="241"/>
      <c r="D63" s="9" t="s">
        <v>336</v>
      </c>
      <c r="E63" s="9" t="s">
        <v>392</v>
      </c>
      <c r="F63" s="9" t="s">
        <v>442</v>
      </c>
      <c r="G63" s="9" t="s">
        <v>396</v>
      </c>
      <c r="H63" s="9" t="s">
        <v>358</v>
      </c>
      <c r="I63" s="9" t="s">
        <v>330</v>
      </c>
      <c r="J63" s="9" t="s">
        <v>363</v>
      </c>
      <c r="K63" s="9" t="s">
        <v>462</v>
      </c>
    </row>
    <row r="64" spans="1:11" ht="19.5" customHeight="1">
      <c r="A64" s="240" t="s">
        <v>285</v>
      </c>
      <c r="B64" s="241" t="s">
        <v>284</v>
      </c>
      <c r="C64" s="241"/>
      <c r="D64" s="9" t="s">
        <v>326</v>
      </c>
      <c r="E64" s="9" t="s">
        <v>427</v>
      </c>
      <c r="F64" s="9" t="s">
        <v>428</v>
      </c>
      <c r="G64" s="9" t="s">
        <v>390</v>
      </c>
      <c r="H64" s="9" t="s">
        <v>166</v>
      </c>
      <c r="I64" s="9" t="s">
        <v>330</v>
      </c>
      <c r="J64" s="9" t="s">
        <v>331</v>
      </c>
      <c r="K64" s="9" t="s">
        <v>429</v>
      </c>
    </row>
    <row r="65" spans="1:11" ht="19.5" customHeight="1">
      <c r="A65" s="240" t="s">
        <v>285</v>
      </c>
      <c r="B65" s="241" t="s">
        <v>284</v>
      </c>
      <c r="C65" s="241"/>
      <c r="D65" s="9" t="s">
        <v>333</v>
      </c>
      <c r="E65" s="9" t="s">
        <v>388</v>
      </c>
      <c r="F65" s="9" t="s">
        <v>430</v>
      </c>
      <c r="G65" s="9" t="s">
        <v>390</v>
      </c>
      <c r="H65" s="9" t="s">
        <v>358</v>
      </c>
      <c r="I65" s="9" t="s">
        <v>432</v>
      </c>
      <c r="J65" s="9" t="s">
        <v>331</v>
      </c>
      <c r="K65" s="9" t="s">
        <v>433</v>
      </c>
    </row>
    <row r="66" spans="1:11" ht="19.5" customHeight="1">
      <c r="A66" s="240" t="s">
        <v>285</v>
      </c>
      <c r="B66" s="241" t="s">
        <v>284</v>
      </c>
      <c r="C66" s="241"/>
      <c r="D66" s="9" t="s">
        <v>336</v>
      </c>
      <c r="E66" s="9" t="s">
        <v>392</v>
      </c>
      <c r="F66" s="9" t="s">
        <v>419</v>
      </c>
      <c r="G66" s="9" t="s">
        <v>390</v>
      </c>
      <c r="H66" s="9" t="s">
        <v>400</v>
      </c>
      <c r="I66" s="9" t="s">
        <v>330</v>
      </c>
      <c r="J66" s="9" t="s">
        <v>331</v>
      </c>
      <c r="K66" s="9" t="s">
        <v>434</v>
      </c>
    </row>
    <row r="67" spans="1:11" ht="19.5" customHeight="1">
      <c r="A67" s="240" t="s">
        <v>279</v>
      </c>
      <c r="B67" s="241" t="s">
        <v>278</v>
      </c>
      <c r="C67" s="241"/>
      <c r="D67" s="9" t="s">
        <v>326</v>
      </c>
      <c r="E67" s="9" t="s">
        <v>394</v>
      </c>
      <c r="F67" s="9" t="s">
        <v>463</v>
      </c>
      <c r="G67" s="9" t="s">
        <v>396</v>
      </c>
      <c r="H67" s="9" t="s">
        <v>358</v>
      </c>
      <c r="I67" s="9" t="s">
        <v>330</v>
      </c>
      <c r="J67" s="9" t="s">
        <v>331</v>
      </c>
      <c r="K67" s="9" t="s">
        <v>464</v>
      </c>
    </row>
    <row r="68" spans="1:11" ht="19.5" customHeight="1">
      <c r="A68" s="240" t="s">
        <v>279</v>
      </c>
      <c r="B68" s="241" t="s">
        <v>278</v>
      </c>
      <c r="C68" s="241"/>
      <c r="D68" s="9" t="s">
        <v>326</v>
      </c>
      <c r="E68" s="9" t="s">
        <v>427</v>
      </c>
      <c r="F68" s="9" t="s">
        <v>444</v>
      </c>
      <c r="G68" s="9" t="s">
        <v>396</v>
      </c>
      <c r="H68" s="9" t="s">
        <v>358</v>
      </c>
      <c r="I68" s="9" t="s">
        <v>330</v>
      </c>
      <c r="J68" s="9" t="s">
        <v>331</v>
      </c>
      <c r="K68" s="9" t="s">
        <v>445</v>
      </c>
    </row>
    <row r="69" spans="1:11" ht="19.5" customHeight="1">
      <c r="A69" s="240" t="s">
        <v>279</v>
      </c>
      <c r="B69" s="241" t="s">
        <v>278</v>
      </c>
      <c r="C69" s="241"/>
      <c r="D69" s="9" t="s">
        <v>333</v>
      </c>
      <c r="E69" s="9" t="s">
        <v>398</v>
      </c>
      <c r="F69" s="9" t="s">
        <v>451</v>
      </c>
      <c r="G69" s="9" t="s">
        <v>396</v>
      </c>
      <c r="H69" s="9" t="s">
        <v>139</v>
      </c>
      <c r="I69" s="9" t="s">
        <v>465</v>
      </c>
      <c r="J69" s="9" t="s">
        <v>331</v>
      </c>
      <c r="K69" s="9" t="s">
        <v>452</v>
      </c>
    </row>
    <row r="70" spans="1:11" ht="19.5" customHeight="1">
      <c r="A70" s="240" t="s">
        <v>279</v>
      </c>
      <c r="B70" s="241" t="s">
        <v>278</v>
      </c>
      <c r="C70" s="241"/>
      <c r="D70" s="9" t="s">
        <v>336</v>
      </c>
      <c r="E70" s="9" t="s">
        <v>392</v>
      </c>
      <c r="F70" s="9" t="s">
        <v>419</v>
      </c>
      <c r="G70" s="9" t="s">
        <v>396</v>
      </c>
      <c r="H70" s="9" t="s">
        <v>358</v>
      </c>
      <c r="I70" s="9" t="s">
        <v>330</v>
      </c>
      <c r="J70" s="9" t="s">
        <v>363</v>
      </c>
      <c r="K70" s="9" t="s">
        <v>448</v>
      </c>
    </row>
    <row r="71" spans="1:11" ht="19.5" customHeight="1">
      <c r="A71" s="240" t="s">
        <v>309</v>
      </c>
      <c r="B71" s="241" t="s">
        <v>308</v>
      </c>
      <c r="C71" s="241"/>
      <c r="D71" s="9" t="s">
        <v>326</v>
      </c>
      <c r="E71" s="9" t="s">
        <v>394</v>
      </c>
      <c r="F71" s="9" t="s">
        <v>466</v>
      </c>
      <c r="G71" s="9" t="s">
        <v>390</v>
      </c>
      <c r="H71" s="9" t="s">
        <v>431</v>
      </c>
      <c r="I71" s="9" t="s">
        <v>379</v>
      </c>
      <c r="J71" s="9" t="s">
        <v>331</v>
      </c>
      <c r="K71" s="9" t="s">
        <v>467</v>
      </c>
    </row>
    <row r="72" spans="1:11" ht="19.5" customHeight="1">
      <c r="A72" s="240" t="s">
        <v>309</v>
      </c>
      <c r="B72" s="241" t="s">
        <v>308</v>
      </c>
      <c r="C72" s="241"/>
      <c r="D72" s="9" t="s">
        <v>333</v>
      </c>
      <c r="E72" s="9" t="s">
        <v>388</v>
      </c>
      <c r="F72" s="9" t="s">
        <v>468</v>
      </c>
      <c r="G72" s="9" t="s">
        <v>390</v>
      </c>
      <c r="H72" s="9" t="s">
        <v>329</v>
      </c>
      <c r="I72" s="9" t="s">
        <v>330</v>
      </c>
      <c r="J72" s="9" t="s">
        <v>331</v>
      </c>
      <c r="K72" s="9" t="s">
        <v>469</v>
      </c>
    </row>
    <row r="73" spans="1:11" ht="19.5" customHeight="1">
      <c r="A73" s="240" t="s">
        <v>309</v>
      </c>
      <c r="B73" s="241" t="s">
        <v>308</v>
      </c>
      <c r="C73" s="241"/>
      <c r="D73" s="9" t="s">
        <v>336</v>
      </c>
      <c r="E73" s="9" t="s">
        <v>392</v>
      </c>
      <c r="F73" s="9" t="s">
        <v>470</v>
      </c>
      <c r="G73" s="9" t="s">
        <v>390</v>
      </c>
      <c r="H73" s="9" t="s">
        <v>373</v>
      </c>
      <c r="I73" s="9" t="s">
        <v>330</v>
      </c>
      <c r="J73" s="9" t="s">
        <v>331</v>
      </c>
      <c r="K73" s="9" t="s">
        <v>471</v>
      </c>
    </row>
  </sheetData>
  <mergeCells count="55">
    <mergeCell ref="C64:C66"/>
    <mergeCell ref="C67:C70"/>
    <mergeCell ref="C71:C73"/>
    <mergeCell ref="B71:B73"/>
    <mergeCell ref="C8:C10"/>
    <mergeCell ref="C11:C20"/>
    <mergeCell ref="C21:C23"/>
    <mergeCell ref="C24:C26"/>
    <mergeCell ref="C27:C29"/>
    <mergeCell ref="C30:C32"/>
    <mergeCell ref="C33:C37"/>
    <mergeCell ref="C38:C40"/>
    <mergeCell ref="C41:C43"/>
    <mergeCell ref="C44:C46"/>
    <mergeCell ref="C47:C49"/>
    <mergeCell ref="C50:C52"/>
    <mergeCell ref="C53:C55"/>
    <mergeCell ref="C56:C60"/>
    <mergeCell ref="C61:C63"/>
    <mergeCell ref="B53:B55"/>
    <mergeCell ref="B56:B60"/>
    <mergeCell ref="B61:B63"/>
    <mergeCell ref="B64:B66"/>
    <mergeCell ref="B67:B70"/>
    <mergeCell ref="A61:A63"/>
    <mergeCell ref="A64:A66"/>
    <mergeCell ref="A67:A70"/>
    <mergeCell ref="A71:A73"/>
    <mergeCell ref="B8:B10"/>
    <mergeCell ref="B11:B20"/>
    <mergeCell ref="B21:B23"/>
    <mergeCell ref="B24:B26"/>
    <mergeCell ref="B27:B29"/>
    <mergeCell ref="B30:B32"/>
    <mergeCell ref="B33:B37"/>
    <mergeCell ref="B38:B40"/>
    <mergeCell ref="B41:B43"/>
    <mergeCell ref="B44:B46"/>
    <mergeCell ref="B47:B49"/>
    <mergeCell ref="B50:B52"/>
    <mergeCell ref="A44:A46"/>
    <mergeCell ref="A47:A49"/>
    <mergeCell ref="A50:A52"/>
    <mergeCell ref="A53:A55"/>
    <mergeCell ref="A56:A60"/>
    <mergeCell ref="A27:A29"/>
    <mergeCell ref="A30:A32"/>
    <mergeCell ref="A33:A37"/>
    <mergeCell ref="A38:A40"/>
    <mergeCell ref="A41:A43"/>
    <mergeCell ref="B2:K2"/>
    <mergeCell ref="A8:A10"/>
    <mergeCell ref="A11:A20"/>
    <mergeCell ref="A21:A23"/>
    <mergeCell ref="A24:A2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8"/>
  <sheetViews>
    <sheetView showZeros="0" workbookViewId="0">
      <selection activeCell="A16" sqref="A16"/>
    </sheetView>
  </sheetViews>
  <sheetFormatPr defaultColWidth="9.08984375" defaultRowHeight="12" customHeight="1"/>
  <cols>
    <col min="1" max="1" width="38" customWidth="1"/>
    <col min="2" max="2" width="22.7265625" customWidth="1"/>
    <col min="3" max="3" width="17.54296875" customWidth="1"/>
    <col min="4" max="7" width="23.54296875" customWidth="1"/>
    <col min="8" max="8" width="21.81640625" customWidth="1"/>
    <col min="9" max="11" width="23.54296875" customWidth="1"/>
  </cols>
  <sheetData>
    <row r="1" spans="1:11" ht="17.25" customHeight="1">
      <c r="K1" s="36" t="s">
        <v>472</v>
      </c>
    </row>
    <row r="2" spans="1:11" ht="28.5" customHeight="1">
      <c r="B2" s="127" t="s">
        <v>473</v>
      </c>
      <c r="C2" s="138"/>
      <c r="D2" s="138"/>
      <c r="E2" s="138"/>
      <c r="F2" s="138"/>
      <c r="G2" s="139"/>
      <c r="H2" s="138"/>
      <c r="I2" s="139"/>
      <c r="J2" s="139"/>
      <c r="K2" s="138"/>
    </row>
    <row r="3" spans="1:11" ht="17.25" customHeight="1">
      <c r="A3" t="str">
        <f>"单位名称："&amp;"曲靖经济技术开发区党政办公室"</f>
        <v>单位名称：曲靖经济技术开发区党政办公室</v>
      </c>
      <c r="B3" s="61"/>
    </row>
    <row r="4" spans="1:11" ht="44.25" customHeight="1">
      <c r="A4" s="62" t="s">
        <v>219</v>
      </c>
      <c r="B4" s="22" t="s">
        <v>314</v>
      </c>
      <c r="C4" s="22" t="s">
        <v>315</v>
      </c>
      <c r="D4" s="22" t="s">
        <v>316</v>
      </c>
      <c r="E4" s="22" t="s">
        <v>317</v>
      </c>
      <c r="F4" s="22" t="s">
        <v>318</v>
      </c>
      <c r="G4" s="25" t="s">
        <v>319</v>
      </c>
      <c r="H4" s="22" t="s">
        <v>320</v>
      </c>
      <c r="I4" s="25" t="s">
        <v>321</v>
      </c>
      <c r="J4" s="25" t="s">
        <v>322</v>
      </c>
      <c r="K4" s="22" t="s">
        <v>323</v>
      </c>
    </row>
    <row r="5" spans="1:11" ht="14.25" customHeight="1">
      <c r="A5" s="63">
        <v>1</v>
      </c>
      <c r="B5" s="64">
        <v>2</v>
      </c>
      <c r="C5" s="65">
        <v>3</v>
      </c>
      <c r="D5" s="66">
        <v>4</v>
      </c>
      <c r="E5" s="66" t="s">
        <v>215</v>
      </c>
      <c r="F5" s="66" t="s">
        <v>324</v>
      </c>
      <c r="G5" s="66" t="s">
        <v>325</v>
      </c>
      <c r="H5" s="65">
        <v>8</v>
      </c>
      <c r="I5" s="66">
        <v>8</v>
      </c>
      <c r="J5" s="65">
        <v>10</v>
      </c>
      <c r="K5" s="65">
        <v>11</v>
      </c>
    </row>
    <row r="6" spans="1:11" ht="42" customHeight="1">
      <c r="A6" s="10"/>
      <c r="B6" s="9"/>
      <c r="C6" s="67"/>
      <c r="D6" s="67"/>
      <c r="E6" s="67"/>
      <c r="F6" s="68"/>
      <c r="G6" s="69"/>
      <c r="H6" s="68"/>
      <c r="I6" s="69"/>
      <c r="J6" s="69"/>
      <c r="K6" s="68"/>
    </row>
    <row r="7" spans="1:11" ht="51.75" customHeight="1">
      <c r="A7" s="63"/>
      <c r="B7" s="9"/>
      <c r="C7" s="9"/>
      <c r="D7" s="9"/>
      <c r="E7" s="9"/>
      <c r="F7" s="9"/>
      <c r="G7" s="9"/>
      <c r="H7" s="9"/>
      <c r="I7" s="9"/>
      <c r="J7" s="9"/>
      <c r="K7" s="17"/>
    </row>
    <row r="8" spans="1:11" ht="12" customHeight="1">
      <c r="A8" t="s">
        <v>474</v>
      </c>
    </row>
  </sheetData>
  <mergeCells count="1">
    <mergeCell ref="B2:K2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0"/>
  <sheetViews>
    <sheetView showZeros="0" workbookViewId="0">
      <selection activeCell="B19" sqref="B19"/>
    </sheetView>
  </sheetViews>
  <sheetFormatPr defaultColWidth="9.08984375" defaultRowHeight="14.25" customHeight="1"/>
  <cols>
    <col min="1" max="1" width="26.81640625" customWidth="1"/>
    <col min="2" max="2" width="34.26953125" customWidth="1"/>
    <col min="3" max="3" width="30.453125" customWidth="1"/>
    <col min="4" max="4" width="28.7265625" customWidth="1"/>
    <col min="5" max="6" width="26.81640625" customWidth="1"/>
  </cols>
  <sheetData>
    <row r="1" spans="1:6" ht="12" customHeight="1">
      <c r="A1" s="54">
        <v>1</v>
      </c>
      <c r="B1" s="55">
        <v>0</v>
      </c>
      <c r="C1" s="54">
        <v>1</v>
      </c>
      <c r="D1" s="60"/>
      <c r="E1" s="60"/>
      <c r="F1" s="53" t="s">
        <v>475</v>
      </c>
    </row>
    <row r="2" spans="1:6" ht="26.25" customHeight="1">
      <c r="A2" s="242" t="s">
        <v>476</v>
      </c>
      <c r="B2" s="242" t="s">
        <v>476</v>
      </c>
      <c r="C2" s="243"/>
      <c r="D2" s="244"/>
      <c r="E2" s="244"/>
      <c r="F2" s="244"/>
    </row>
    <row r="3" spans="1:6" ht="13.5" customHeight="1">
      <c r="A3" s="193" t="str">
        <f>"单位名称："&amp;"曲靖经济技术开发区党政办公室"</f>
        <v>单位名称：曲靖经济技术开发区党政办公室</v>
      </c>
      <c r="B3" s="193" t="s">
        <v>477</v>
      </c>
      <c r="C3" s="245"/>
      <c r="D3" s="60"/>
      <c r="E3" s="60"/>
      <c r="F3" s="122" t="s">
        <v>2</v>
      </c>
    </row>
    <row r="4" spans="1:6" ht="19.5" customHeight="1">
      <c r="A4" s="200" t="s">
        <v>478</v>
      </c>
      <c r="B4" s="248" t="s">
        <v>47</v>
      </c>
      <c r="C4" s="200" t="s">
        <v>48</v>
      </c>
      <c r="D4" s="170" t="s">
        <v>479</v>
      </c>
      <c r="E4" s="170"/>
      <c r="F4" s="170"/>
    </row>
    <row r="5" spans="1:6" ht="18.75" customHeight="1">
      <c r="A5" s="200"/>
      <c r="B5" s="249"/>
      <c r="C5" s="200"/>
      <c r="D5" s="6" t="s">
        <v>29</v>
      </c>
      <c r="E5" s="6" t="s">
        <v>215</v>
      </c>
      <c r="F5" s="6" t="s">
        <v>324</v>
      </c>
    </row>
    <row r="6" spans="1:6" ht="23.25" customHeight="1">
      <c r="A6" s="25">
        <v>1</v>
      </c>
      <c r="B6" s="58" t="s">
        <v>126</v>
      </c>
      <c r="C6" s="25">
        <v>3</v>
      </c>
      <c r="D6" s="33">
        <v>4</v>
      </c>
      <c r="E6" s="33">
        <v>5</v>
      </c>
      <c r="F6" s="33">
        <v>6</v>
      </c>
    </row>
    <row r="7" spans="1:6" ht="23.25" customHeight="1">
      <c r="A7" s="9"/>
      <c r="B7" s="10"/>
      <c r="C7" s="10"/>
      <c r="D7" s="11"/>
      <c r="E7" s="11"/>
      <c r="F7" s="11"/>
    </row>
    <row r="8" spans="1:6" ht="24" customHeight="1">
      <c r="A8" s="10"/>
      <c r="B8" s="9"/>
      <c r="C8" s="9"/>
      <c r="D8" s="11"/>
      <c r="E8" s="11"/>
      <c r="F8" s="11"/>
    </row>
    <row r="9" spans="1:6" ht="18.75" customHeight="1">
      <c r="A9" s="246" t="s">
        <v>108</v>
      </c>
      <c r="B9" s="246" t="s">
        <v>108</v>
      </c>
      <c r="C9" s="247" t="s">
        <v>108</v>
      </c>
      <c r="D9" s="11"/>
      <c r="E9" s="11"/>
      <c r="F9" s="11"/>
    </row>
    <row r="10" spans="1:6" ht="14.25" customHeight="1">
      <c r="A10" t="s">
        <v>480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selection activeCell="D22" sqref="D22"/>
    </sheetView>
  </sheetViews>
  <sheetFormatPr defaultColWidth="9.08984375" defaultRowHeight="14.25" customHeight="1"/>
  <cols>
    <col min="1" max="1" width="23.54296875" customWidth="1"/>
    <col min="2" max="2" width="30.453125" customWidth="1"/>
    <col min="3" max="3" width="26.08984375" customWidth="1"/>
    <col min="4" max="4" width="25.26953125" customWidth="1"/>
    <col min="5" max="6" width="23.54296875" customWidth="1"/>
  </cols>
  <sheetData>
    <row r="1" spans="1:6" ht="12" customHeight="1">
      <c r="A1" s="54">
        <v>1</v>
      </c>
      <c r="B1" s="55">
        <v>0</v>
      </c>
      <c r="C1" s="54">
        <v>1</v>
      </c>
      <c r="D1" s="56"/>
      <c r="E1" s="56"/>
      <c r="F1" s="57" t="s">
        <v>475</v>
      </c>
    </row>
    <row r="2" spans="1:6" ht="26.25" customHeight="1">
      <c r="A2" s="242" t="s">
        <v>481</v>
      </c>
      <c r="B2" s="242" t="s">
        <v>476</v>
      </c>
      <c r="C2" s="243"/>
      <c r="D2" s="192"/>
      <c r="E2" s="192"/>
      <c r="F2" s="192"/>
    </row>
    <row r="3" spans="1:6" ht="13.5" customHeight="1">
      <c r="A3" s="193" t="str">
        <f>"单位名称："&amp;"曲靖经济技术开发区党政办公室"</f>
        <v>单位名称：曲靖经济技术开发区党政办公室</v>
      </c>
      <c r="B3" s="185" t="s">
        <v>477</v>
      </c>
      <c r="C3" s="245"/>
      <c r="D3" s="56"/>
      <c r="E3" s="56"/>
      <c r="F3" s="122" t="s">
        <v>2</v>
      </c>
    </row>
    <row r="4" spans="1:6" ht="19.5" customHeight="1">
      <c r="A4" s="255" t="s">
        <v>478</v>
      </c>
      <c r="B4" s="257" t="s">
        <v>47</v>
      </c>
      <c r="C4" s="255" t="s">
        <v>48</v>
      </c>
      <c r="D4" s="250" t="s">
        <v>482</v>
      </c>
      <c r="E4" s="251"/>
      <c r="F4" s="252"/>
    </row>
    <row r="5" spans="1:6" ht="18.75" customHeight="1">
      <c r="A5" s="256"/>
      <c r="B5" s="258"/>
      <c r="C5" s="256"/>
      <c r="D5" s="14" t="s">
        <v>29</v>
      </c>
      <c r="E5" s="20" t="s">
        <v>215</v>
      </c>
      <c r="F5" s="14" t="s">
        <v>324</v>
      </c>
    </row>
    <row r="6" spans="1:6" ht="18.75" customHeight="1">
      <c r="A6" s="25">
        <v>1</v>
      </c>
      <c r="B6" s="58" t="s">
        <v>126</v>
      </c>
      <c r="C6" s="25">
        <v>3</v>
      </c>
      <c r="D6" s="33">
        <v>4</v>
      </c>
      <c r="E6" s="33">
        <v>5</v>
      </c>
      <c r="F6" s="33">
        <v>6</v>
      </c>
    </row>
    <row r="7" spans="1:6" ht="21" customHeight="1">
      <c r="A7" s="9"/>
      <c r="B7" s="59"/>
      <c r="C7" s="59"/>
      <c r="D7" s="11"/>
      <c r="E7" s="11"/>
      <c r="F7" s="11"/>
    </row>
    <row r="8" spans="1:6" ht="21" customHeight="1">
      <c r="A8" s="59"/>
      <c r="B8" s="9"/>
      <c r="C8" s="9"/>
      <c r="D8" s="11"/>
      <c r="E8" s="11"/>
      <c r="F8" s="11"/>
    </row>
    <row r="9" spans="1:6" ht="18.75" customHeight="1">
      <c r="A9" s="253" t="s">
        <v>108</v>
      </c>
      <c r="B9" s="253" t="s">
        <v>108</v>
      </c>
      <c r="C9" s="254" t="s">
        <v>108</v>
      </c>
      <c r="D9" s="11"/>
      <c r="E9" s="11"/>
      <c r="F9" s="11"/>
    </row>
    <row r="11" spans="1:6" ht="14.25" customHeight="1">
      <c r="A11" t="s">
        <v>483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Q22"/>
  <sheetViews>
    <sheetView showZeros="0" workbookViewId="0">
      <selection activeCell="E12" sqref="E12"/>
    </sheetView>
  </sheetViews>
  <sheetFormatPr defaultColWidth="9.08984375" defaultRowHeight="14.25" customHeight="1"/>
  <cols>
    <col min="1" max="2" width="23.54296875" customWidth="1"/>
    <col min="3" max="3" width="27" customWidth="1"/>
    <col min="4" max="5" width="23.54296875" customWidth="1"/>
    <col min="6" max="6" width="33.81640625" customWidth="1"/>
    <col min="7" max="8" width="20.08984375" customWidth="1"/>
    <col min="9" max="9" width="25.26953125" customWidth="1"/>
    <col min="10" max="12" width="27" customWidth="1"/>
    <col min="13" max="13" width="23.54296875" customWidth="1"/>
    <col min="14" max="14" width="30.453125" customWidth="1"/>
    <col min="15" max="15" width="27" customWidth="1"/>
    <col min="16" max="16" width="30.453125" customWidth="1"/>
    <col min="17" max="17" width="23.54296875" customWidth="1"/>
  </cols>
  <sheetData>
    <row r="1" spans="1:17" ht="13.5" customHeight="1">
      <c r="O1" s="36"/>
      <c r="P1" s="36"/>
      <c r="Q1" s="21" t="s">
        <v>484</v>
      </c>
    </row>
    <row r="2" spans="1:17" ht="27.75" customHeight="1">
      <c r="A2" s="259" t="s">
        <v>485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  <c r="L2" s="138"/>
      <c r="M2" s="138"/>
      <c r="N2" s="138"/>
      <c r="O2" s="139"/>
      <c r="P2" s="139"/>
      <c r="Q2" s="138"/>
    </row>
    <row r="3" spans="1:17" ht="18.75" customHeight="1">
      <c r="A3" s="140" t="str">
        <f>"单位名称："&amp;"曲靖经济技术开发区党政办公室"</f>
        <v>单位名称：曲靖经济技术开发区党政办公室</v>
      </c>
      <c r="B3" s="141"/>
      <c r="C3" s="141"/>
      <c r="D3" s="141"/>
      <c r="E3" s="141"/>
      <c r="F3" s="141"/>
      <c r="G3" s="13"/>
      <c r="H3" s="13"/>
      <c r="I3" s="13"/>
      <c r="J3" s="13"/>
      <c r="O3" s="46"/>
      <c r="P3" s="46"/>
      <c r="Q3" s="122" t="s">
        <v>2</v>
      </c>
    </row>
    <row r="4" spans="1:17" ht="15.75" customHeight="1">
      <c r="A4" s="271" t="s">
        <v>486</v>
      </c>
      <c r="B4" s="274" t="s">
        <v>487</v>
      </c>
      <c r="C4" s="274" t="s">
        <v>488</v>
      </c>
      <c r="D4" s="274" t="s">
        <v>489</v>
      </c>
      <c r="E4" s="274" t="s">
        <v>490</v>
      </c>
      <c r="F4" s="274" t="s">
        <v>491</v>
      </c>
      <c r="G4" s="260" t="s">
        <v>225</v>
      </c>
      <c r="H4" s="260"/>
      <c r="I4" s="260"/>
      <c r="J4" s="260"/>
      <c r="K4" s="261"/>
      <c r="L4" s="260"/>
      <c r="M4" s="260"/>
      <c r="N4" s="260"/>
      <c r="O4" s="262"/>
      <c r="P4" s="261"/>
      <c r="Q4" s="263"/>
    </row>
    <row r="5" spans="1:17" ht="17.25" customHeight="1">
      <c r="A5" s="272"/>
      <c r="B5" s="275"/>
      <c r="C5" s="275"/>
      <c r="D5" s="275"/>
      <c r="E5" s="275"/>
      <c r="F5" s="275"/>
      <c r="G5" s="275" t="s">
        <v>325</v>
      </c>
      <c r="H5" s="275" t="s">
        <v>32</v>
      </c>
      <c r="I5" s="275" t="s">
        <v>492</v>
      </c>
      <c r="J5" s="275" t="s">
        <v>493</v>
      </c>
      <c r="K5" s="276" t="s">
        <v>494</v>
      </c>
      <c r="L5" s="264" t="s">
        <v>36</v>
      </c>
      <c r="M5" s="264"/>
      <c r="N5" s="264"/>
      <c r="O5" s="265"/>
      <c r="P5" s="266"/>
      <c r="Q5" s="267"/>
    </row>
    <row r="6" spans="1:17" ht="54" customHeight="1">
      <c r="A6" s="273"/>
      <c r="B6" s="267"/>
      <c r="C6" s="267"/>
      <c r="D6" s="267"/>
      <c r="E6" s="267"/>
      <c r="F6" s="267"/>
      <c r="G6" s="267"/>
      <c r="H6" s="267" t="s">
        <v>31</v>
      </c>
      <c r="I6" s="267"/>
      <c r="J6" s="267"/>
      <c r="K6" s="277"/>
      <c r="L6" s="40" t="s">
        <v>31</v>
      </c>
      <c r="M6" s="40" t="s">
        <v>37</v>
      </c>
      <c r="N6" s="40" t="s">
        <v>234</v>
      </c>
      <c r="O6" s="26" t="s">
        <v>39</v>
      </c>
      <c r="P6" s="41" t="s">
        <v>40</v>
      </c>
      <c r="Q6" s="40" t="s">
        <v>41</v>
      </c>
    </row>
    <row r="7" spans="1:17" ht="15" customHeight="1">
      <c r="A7" s="16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</row>
    <row r="8" spans="1:17" ht="21" customHeight="1">
      <c r="A8" s="9" t="s">
        <v>43</v>
      </c>
      <c r="B8" s="42"/>
      <c r="C8" s="42"/>
      <c r="D8" s="42"/>
      <c r="E8" s="52"/>
      <c r="F8" s="11">
        <v>1104.4000000000001</v>
      </c>
      <c r="G8" s="11">
        <v>1104.4000000000001</v>
      </c>
      <c r="H8" s="11">
        <v>1104.4000000000001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25.5" customHeight="1">
      <c r="A9" s="44" t="s">
        <v>43</v>
      </c>
      <c r="B9" s="9"/>
      <c r="C9" s="9"/>
      <c r="D9" s="9"/>
      <c r="E9" s="11">
        <v>1104.4000000000001</v>
      </c>
      <c r="F9" s="11">
        <v>1104.4000000000001</v>
      </c>
      <c r="G9" s="11">
        <v>1104.4000000000001</v>
      </c>
      <c r="H9" s="11">
        <v>1104.4000000000001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25.5" customHeight="1">
      <c r="A10" s="9" t="s">
        <v>278</v>
      </c>
      <c r="B10" s="9" t="s">
        <v>495</v>
      </c>
      <c r="C10" s="9" t="s">
        <v>496</v>
      </c>
      <c r="D10" s="9" t="s">
        <v>465</v>
      </c>
      <c r="E10" s="11">
        <v>15</v>
      </c>
      <c r="F10" s="11">
        <v>15</v>
      </c>
      <c r="G10" s="11">
        <v>15</v>
      </c>
      <c r="H10" s="11">
        <v>15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25.5" customHeight="1">
      <c r="A11" s="9" t="s">
        <v>284</v>
      </c>
      <c r="B11" s="9" t="s">
        <v>497</v>
      </c>
      <c r="C11" s="9" t="s">
        <v>498</v>
      </c>
      <c r="D11" s="9" t="s">
        <v>465</v>
      </c>
      <c r="E11" s="11">
        <v>100</v>
      </c>
      <c r="F11" s="11">
        <v>100</v>
      </c>
      <c r="G11" s="11">
        <v>100</v>
      </c>
      <c r="H11" s="11">
        <v>100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25.5" customHeight="1">
      <c r="A12" s="9" t="s">
        <v>288</v>
      </c>
      <c r="B12" s="9" t="s">
        <v>499</v>
      </c>
      <c r="C12" s="9" t="s">
        <v>498</v>
      </c>
      <c r="D12" s="9" t="s">
        <v>465</v>
      </c>
      <c r="E12" s="11">
        <v>260</v>
      </c>
      <c r="F12" s="11">
        <v>260</v>
      </c>
      <c r="G12" s="11">
        <v>260</v>
      </c>
      <c r="H12" s="11">
        <v>260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5.5" customHeight="1">
      <c r="A13" s="9" t="s">
        <v>304</v>
      </c>
      <c r="B13" s="9" t="s">
        <v>500</v>
      </c>
      <c r="C13" s="9" t="s">
        <v>498</v>
      </c>
      <c r="D13" s="9" t="s">
        <v>465</v>
      </c>
      <c r="E13" s="11">
        <v>70</v>
      </c>
      <c r="F13" s="11">
        <v>70</v>
      </c>
      <c r="G13" s="11">
        <v>70</v>
      </c>
      <c r="H13" s="11">
        <v>70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25.5" customHeight="1">
      <c r="A14" s="9" t="s">
        <v>301</v>
      </c>
      <c r="B14" s="9" t="s">
        <v>500</v>
      </c>
      <c r="C14" s="9" t="s">
        <v>498</v>
      </c>
      <c r="D14" s="9" t="s">
        <v>465</v>
      </c>
      <c r="E14" s="11">
        <v>82</v>
      </c>
      <c r="F14" s="11">
        <v>82</v>
      </c>
      <c r="G14" s="11">
        <v>82</v>
      </c>
      <c r="H14" s="11">
        <v>82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25.5" customHeight="1">
      <c r="A15" s="9" t="s">
        <v>270</v>
      </c>
      <c r="B15" s="9" t="s">
        <v>501</v>
      </c>
      <c r="C15" s="9" t="s">
        <v>498</v>
      </c>
      <c r="D15" s="9" t="s">
        <v>465</v>
      </c>
      <c r="E15" s="11">
        <v>130</v>
      </c>
      <c r="F15" s="11">
        <v>130</v>
      </c>
      <c r="G15" s="11">
        <v>130</v>
      </c>
      <c r="H15" s="11">
        <v>130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25.5" customHeight="1">
      <c r="A16" s="9" t="s">
        <v>273</v>
      </c>
      <c r="B16" s="9" t="s">
        <v>502</v>
      </c>
      <c r="C16" s="9" t="s">
        <v>498</v>
      </c>
      <c r="D16" s="9" t="s">
        <v>465</v>
      </c>
      <c r="E16" s="11">
        <v>53</v>
      </c>
      <c r="F16" s="11">
        <v>53</v>
      </c>
      <c r="G16" s="11">
        <v>53</v>
      </c>
      <c r="H16" s="11">
        <v>53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25.5" customHeight="1">
      <c r="A17" s="9" t="s">
        <v>280</v>
      </c>
      <c r="B17" s="9" t="s">
        <v>503</v>
      </c>
      <c r="C17" s="9" t="s">
        <v>504</v>
      </c>
      <c r="D17" s="9" t="s">
        <v>465</v>
      </c>
      <c r="E17" s="11">
        <v>20</v>
      </c>
      <c r="F17" s="11">
        <v>20</v>
      </c>
      <c r="G17" s="11">
        <v>20</v>
      </c>
      <c r="H17" s="11">
        <v>20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25.5" customHeight="1">
      <c r="A18" s="9" t="s">
        <v>308</v>
      </c>
      <c r="B18" s="9" t="s">
        <v>505</v>
      </c>
      <c r="C18" s="9" t="s">
        <v>506</v>
      </c>
      <c r="D18" s="9" t="s">
        <v>465</v>
      </c>
      <c r="E18" s="11">
        <v>4.4000000000000004</v>
      </c>
      <c r="F18" s="11">
        <v>4.4000000000000004</v>
      </c>
      <c r="G18" s="11">
        <v>4.4000000000000004</v>
      </c>
      <c r="H18" s="11">
        <v>4.4000000000000004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5.5" customHeight="1">
      <c r="A19" s="9" t="s">
        <v>306</v>
      </c>
      <c r="B19" s="9" t="s">
        <v>507</v>
      </c>
      <c r="C19" s="9" t="s">
        <v>498</v>
      </c>
      <c r="D19" s="9" t="s">
        <v>465</v>
      </c>
      <c r="E19" s="11">
        <v>40</v>
      </c>
      <c r="F19" s="11">
        <v>40</v>
      </c>
      <c r="G19" s="11">
        <v>40</v>
      </c>
      <c r="H19" s="11">
        <v>40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25.5" customHeight="1">
      <c r="A20" s="9" t="s">
        <v>286</v>
      </c>
      <c r="B20" s="9" t="s">
        <v>508</v>
      </c>
      <c r="C20" s="9" t="s">
        <v>498</v>
      </c>
      <c r="D20" s="9" t="s">
        <v>465</v>
      </c>
      <c r="E20" s="11">
        <v>200</v>
      </c>
      <c r="F20" s="11">
        <v>200</v>
      </c>
      <c r="G20" s="11">
        <v>200</v>
      </c>
      <c r="H20" s="11">
        <v>200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25.5" customHeight="1">
      <c r="A21" s="9" t="s">
        <v>310</v>
      </c>
      <c r="B21" s="9" t="s">
        <v>509</v>
      </c>
      <c r="C21" s="9" t="s">
        <v>498</v>
      </c>
      <c r="D21" s="9" t="s">
        <v>465</v>
      </c>
      <c r="E21" s="11">
        <v>130</v>
      </c>
      <c r="F21" s="11">
        <v>130</v>
      </c>
      <c r="G21" s="11">
        <v>130</v>
      </c>
      <c r="H21" s="11">
        <v>130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21" customHeight="1">
      <c r="A22" s="268">
        <v>1104.4000000000001</v>
      </c>
      <c r="B22" s="269"/>
      <c r="C22" s="269"/>
      <c r="D22" s="269"/>
      <c r="E22" s="270"/>
      <c r="F22" s="11">
        <v>1104.4000000000001</v>
      </c>
      <c r="G22" s="52"/>
      <c r="H22" s="11">
        <v>1104.4000000000001</v>
      </c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16">
    <mergeCell ref="A2:Q2"/>
    <mergeCell ref="A3:F3"/>
    <mergeCell ref="G4:Q4"/>
    <mergeCell ref="L5:Q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R19"/>
  <sheetViews>
    <sheetView showZeros="0" workbookViewId="0">
      <selection activeCell="C23" sqref="C23"/>
    </sheetView>
  </sheetViews>
  <sheetFormatPr defaultColWidth="9.08984375" defaultRowHeight="14.25" customHeight="1"/>
  <cols>
    <col min="1" max="1" width="23.54296875" customWidth="1"/>
    <col min="2" max="2" width="27" customWidth="1"/>
    <col min="3" max="3" width="28.26953125" customWidth="1"/>
    <col min="4" max="4" width="23.54296875" customWidth="1"/>
    <col min="5" max="7" width="27" customWidth="1"/>
    <col min="8" max="9" width="20.08984375" customWidth="1"/>
    <col min="10" max="10" width="25.26953125" customWidth="1"/>
    <col min="11" max="13" width="27" customWidth="1"/>
    <col min="14" max="14" width="23.54296875" customWidth="1"/>
    <col min="15" max="15" width="30.453125" customWidth="1"/>
    <col min="16" max="16" width="27" customWidth="1"/>
    <col min="17" max="17" width="30.453125" customWidth="1"/>
    <col min="18" max="18" width="23.54296875" customWidth="1"/>
  </cols>
  <sheetData>
    <row r="1" spans="1:18" ht="13.5" customHeight="1">
      <c r="A1" s="38"/>
      <c r="B1" s="38"/>
      <c r="C1" s="38"/>
      <c r="D1" s="39"/>
      <c r="E1" s="39"/>
      <c r="F1" s="39"/>
      <c r="G1" s="39"/>
      <c r="H1" s="38"/>
      <c r="I1" s="38"/>
      <c r="J1" s="38"/>
      <c r="K1" s="38"/>
      <c r="L1" s="45"/>
      <c r="M1" s="38"/>
      <c r="N1" s="38"/>
      <c r="O1" s="38"/>
      <c r="P1" s="36"/>
      <c r="Q1" s="47"/>
      <c r="R1" s="48" t="s">
        <v>510</v>
      </c>
    </row>
    <row r="2" spans="1:18" ht="27.75" customHeight="1">
      <c r="A2" s="259" t="s">
        <v>511</v>
      </c>
      <c r="B2" s="278"/>
      <c r="C2" s="278"/>
      <c r="D2" s="139"/>
      <c r="E2" s="139"/>
      <c r="F2" s="139"/>
      <c r="G2" s="139"/>
      <c r="H2" s="278"/>
      <c r="I2" s="278"/>
      <c r="J2" s="278"/>
      <c r="K2" s="278"/>
      <c r="L2" s="279"/>
      <c r="M2" s="278"/>
      <c r="N2" s="278"/>
      <c r="O2" s="278"/>
      <c r="P2" s="139"/>
      <c r="Q2" s="279"/>
      <c r="R2" s="278"/>
    </row>
    <row r="3" spans="1:18" ht="18.75" customHeight="1">
      <c r="A3" s="280" t="str">
        <f>"单位名称："&amp;"曲靖经济技术开发区党政办公室"</f>
        <v>单位名称：曲靖经济技术开发区党政办公室</v>
      </c>
      <c r="B3" s="167"/>
      <c r="C3" s="167"/>
      <c r="D3" s="31"/>
      <c r="E3" s="31"/>
      <c r="F3" s="31"/>
      <c r="G3" s="31"/>
      <c r="H3" s="30"/>
      <c r="I3" s="30"/>
      <c r="J3" s="30"/>
      <c r="K3" s="30"/>
      <c r="L3" s="45"/>
      <c r="M3" s="38"/>
      <c r="N3" s="38"/>
      <c r="O3" s="38"/>
      <c r="P3" s="46"/>
      <c r="Q3" s="49"/>
      <c r="R3" s="125" t="s">
        <v>2</v>
      </c>
    </row>
    <row r="4" spans="1:18" ht="15.75" customHeight="1">
      <c r="A4" s="271" t="s">
        <v>486</v>
      </c>
      <c r="B4" s="274" t="s">
        <v>512</v>
      </c>
      <c r="C4" s="274" t="s">
        <v>513</v>
      </c>
      <c r="D4" s="282" t="s">
        <v>514</v>
      </c>
      <c r="E4" s="282" t="s">
        <v>515</v>
      </c>
      <c r="F4" s="282" t="s">
        <v>516</v>
      </c>
      <c r="G4" s="282" t="s">
        <v>517</v>
      </c>
      <c r="H4" s="260" t="s">
        <v>225</v>
      </c>
      <c r="I4" s="260"/>
      <c r="J4" s="260"/>
      <c r="K4" s="260"/>
      <c r="L4" s="261"/>
      <c r="M4" s="260"/>
      <c r="N4" s="260"/>
      <c r="O4" s="260"/>
      <c r="P4" s="262"/>
      <c r="Q4" s="261"/>
      <c r="R4" s="263"/>
    </row>
    <row r="5" spans="1:18" ht="17.25" customHeight="1">
      <c r="A5" s="272"/>
      <c r="B5" s="275"/>
      <c r="C5" s="275"/>
      <c r="D5" s="276"/>
      <c r="E5" s="276"/>
      <c r="F5" s="276"/>
      <c r="G5" s="276"/>
      <c r="H5" s="275" t="s">
        <v>29</v>
      </c>
      <c r="I5" s="275" t="s">
        <v>32</v>
      </c>
      <c r="J5" s="275" t="s">
        <v>492</v>
      </c>
      <c r="K5" s="275" t="s">
        <v>493</v>
      </c>
      <c r="L5" s="276" t="s">
        <v>494</v>
      </c>
      <c r="M5" s="264" t="s">
        <v>518</v>
      </c>
      <c r="N5" s="264"/>
      <c r="O5" s="264"/>
      <c r="P5" s="265"/>
      <c r="Q5" s="266"/>
      <c r="R5" s="267"/>
    </row>
    <row r="6" spans="1:18" ht="54" customHeight="1">
      <c r="A6" s="273"/>
      <c r="B6" s="267"/>
      <c r="C6" s="267"/>
      <c r="D6" s="277"/>
      <c r="E6" s="277"/>
      <c r="F6" s="277"/>
      <c r="G6" s="277"/>
      <c r="H6" s="267"/>
      <c r="I6" s="267" t="s">
        <v>31</v>
      </c>
      <c r="J6" s="267"/>
      <c r="K6" s="267"/>
      <c r="L6" s="277"/>
      <c r="M6" s="40" t="s">
        <v>31</v>
      </c>
      <c r="N6" s="40" t="s">
        <v>37</v>
      </c>
      <c r="O6" s="40" t="s">
        <v>234</v>
      </c>
      <c r="P6" s="26" t="s">
        <v>39</v>
      </c>
      <c r="Q6" s="41" t="s">
        <v>40</v>
      </c>
      <c r="R6" s="40" t="s">
        <v>41</v>
      </c>
    </row>
    <row r="7" spans="1:18" ht="15" customHeight="1">
      <c r="A7" s="15">
        <v>1</v>
      </c>
      <c r="B7" s="40">
        <v>2</v>
      </c>
      <c r="C7" s="40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</row>
    <row r="8" spans="1:18" ht="21" customHeight="1">
      <c r="A8" s="9" t="s">
        <v>43</v>
      </c>
      <c r="B8" s="42"/>
      <c r="C8" s="42"/>
      <c r="D8" s="43"/>
      <c r="E8" s="43"/>
      <c r="F8" s="43"/>
      <c r="G8" s="4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1" customHeight="1">
      <c r="A9" s="44" t="s">
        <v>43</v>
      </c>
      <c r="B9" s="9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1" customHeight="1">
      <c r="A10" s="9" t="s">
        <v>284</v>
      </c>
      <c r="B10" s="9" t="s">
        <v>519</v>
      </c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21" customHeight="1">
      <c r="A11" s="9" t="s">
        <v>288</v>
      </c>
      <c r="B11" s="9" t="s">
        <v>520</v>
      </c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21" customHeight="1">
      <c r="A12" s="9" t="s">
        <v>304</v>
      </c>
      <c r="B12" s="9" t="s">
        <v>500</v>
      </c>
      <c r="C12" s="9"/>
      <c r="D12" s="9"/>
      <c r="E12" s="9"/>
      <c r="F12" s="9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21" customHeight="1">
      <c r="A13" s="9" t="s">
        <v>301</v>
      </c>
      <c r="B13" s="9" t="s">
        <v>500</v>
      </c>
      <c r="C13" s="9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21" customHeight="1">
      <c r="A14" s="9" t="s">
        <v>270</v>
      </c>
      <c r="B14" s="9" t="s">
        <v>501</v>
      </c>
      <c r="C14" s="9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21" customHeight="1">
      <c r="A15" s="9" t="s">
        <v>273</v>
      </c>
      <c r="B15" s="9" t="s">
        <v>502</v>
      </c>
      <c r="C15" s="9"/>
      <c r="D15" s="9"/>
      <c r="E15" s="9"/>
      <c r="F15" s="9"/>
      <c r="G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21" customHeight="1">
      <c r="A16" s="9" t="s">
        <v>306</v>
      </c>
      <c r="B16" s="9" t="s">
        <v>507</v>
      </c>
      <c r="C16" s="9"/>
      <c r="D16" s="9"/>
      <c r="E16" s="9"/>
      <c r="F16" s="9"/>
      <c r="G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21" customHeight="1">
      <c r="A17" s="9" t="s">
        <v>286</v>
      </c>
      <c r="B17" s="9" t="s">
        <v>508</v>
      </c>
      <c r="C17" s="9"/>
      <c r="D17" s="9"/>
      <c r="E17" s="9"/>
      <c r="F17" s="9"/>
      <c r="G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21" customHeight="1">
      <c r="A18" s="9" t="s">
        <v>310</v>
      </c>
      <c r="B18" s="9" t="s">
        <v>521</v>
      </c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21" customHeight="1">
      <c r="A19" s="268" t="s">
        <v>522</v>
      </c>
      <c r="B19" s="269"/>
      <c r="C19" s="281"/>
      <c r="D19" s="43"/>
      <c r="E19" s="43"/>
      <c r="F19" s="43"/>
      <c r="G19" s="4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</sheetData>
  <mergeCells count="17">
    <mergeCell ref="L5:L6"/>
    <mergeCell ref="A2:R2"/>
    <mergeCell ref="A3:C3"/>
    <mergeCell ref="H4:R4"/>
    <mergeCell ref="M5:R5"/>
    <mergeCell ref="A19:C19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N9"/>
  <sheetViews>
    <sheetView showZeros="0" workbookViewId="0">
      <selection activeCell="A15" sqref="A15"/>
    </sheetView>
  </sheetViews>
  <sheetFormatPr defaultColWidth="9.08984375" defaultRowHeight="14.25" customHeight="1"/>
  <cols>
    <col min="1" max="1" width="37.7265625" customWidth="1"/>
    <col min="2" max="4" width="13.453125" customWidth="1"/>
    <col min="5" max="5" width="10.26953125" customWidth="1"/>
    <col min="7" max="14" width="10.26953125" customWidth="1"/>
  </cols>
  <sheetData>
    <row r="1" spans="1:14" ht="13.5" customHeight="1">
      <c r="D1" s="28"/>
      <c r="F1" s="29"/>
      <c r="N1" s="36" t="s">
        <v>523</v>
      </c>
    </row>
    <row r="2" spans="1:14" ht="35.25" customHeight="1">
      <c r="A2" s="283" t="s">
        <v>524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24" customHeight="1">
      <c r="A3" s="285" t="str">
        <f>"单位名称："&amp;"曲靖经济技术开发区党政办公室"</f>
        <v>单位名称：曲靖经济技术开发区党政办公室</v>
      </c>
      <c r="B3" s="167"/>
      <c r="C3" s="167"/>
      <c r="D3" s="286"/>
      <c r="E3" s="167"/>
      <c r="F3" s="287"/>
      <c r="G3" s="167"/>
      <c r="H3" s="167"/>
      <c r="I3" s="167"/>
      <c r="J3" s="167"/>
      <c r="K3" s="13"/>
      <c r="L3" s="13"/>
      <c r="M3" s="288" t="s">
        <v>2</v>
      </c>
      <c r="N3" s="194"/>
    </row>
    <row r="4" spans="1:14" ht="19.5" customHeight="1">
      <c r="A4" s="170" t="s">
        <v>525</v>
      </c>
      <c r="B4" s="170" t="s">
        <v>225</v>
      </c>
      <c r="C4" s="170"/>
      <c r="D4" s="170"/>
      <c r="E4" s="170" t="s">
        <v>526</v>
      </c>
      <c r="F4" s="170"/>
      <c r="G4" s="170"/>
      <c r="H4" s="170"/>
      <c r="I4" s="170"/>
      <c r="J4" s="170"/>
      <c r="K4" s="170"/>
      <c r="L4" s="170"/>
      <c r="M4" s="170"/>
      <c r="N4" s="170"/>
    </row>
    <row r="5" spans="1:14" ht="40.5" customHeight="1">
      <c r="A5" s="170"/>
      <c r="B5" s="6" t="s">
        <v>29</v>
      </c>
      <c r="C5" s="5" t="s">
        <v>32</v>
      </c>
      <c r="D5" s="32" t="s">
        <v>527</v>
      </c>
      <c r="E5" s="25" t="s">
        <v>215</v>
      </c>
      <c r="F5" s="25" t="s">
        <v>324</v>
      </c>
      <c r="G5" s="25" t="s">
        <v>325</v>
      </c>
      <c r="H5" s="25" t="s">
        <v>528</v>
      </c>
      <c r="I5" s="25" t="s">
        <v>529</v>
      </c>
      <c r="J5" s="25" t="s">
        <v>530</v>
      </c>
      <c r="K5" s="25" t="s">
        <v>531</v>
      </c>
      <c r="L5" s="25" t="s">
        <v>532</v>
      </c>
      <c r="M5" s="25" t="s">
        <v>533</v>
      </c>
      <c r="N5" s="25" t="s">
        <v>534</v>
      </c>
    </row>
    <row r="6" spans="1:14" ht="19.5" customHeight="1">
      <c r="A6" s="33">
        <v>1</v>
      </c>
      <c r="B6" s="33">
        <v>2</v>
      </c>
      <c r="C6" s="33">
        <v>3</v>
      </c>
      <c r="D6" s="6">
        <v>4</v>
      </c>
      <c r="E6" s="25">
        <v>5</v>
      </c>
      <c r="F6" s="33">
        <v>6</v>
      </c>
      <c r="G6" s="25">
        <v>7</v>
      </c>
      <c r="H6" s="34">
        <v>8</v>
      </c>
      <c r="I6" s="25">
        <v>9</v>
      </c>
      <c r="J6" s="25">
        <v>10</v>
      </c>
      <c r="K6" s="25">
        <v>11</v>
      </c>
      <c r="L6" s="34">
        <v>12</v>
      </c>
      <c r="M6" s="25">
        <v>13</v>
      </c>
      <c r="N6" s="37">
        <v>14</v>
      </c>
    </row>
    <row r="7" spans="1:14" ht="18.75" customHeight="1">
      <c r="A7" s="3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8.75" customHeight="1">
      <c r="A8" s="35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t="s">
        <v>535</v>
      </c>
    </row>
  </sheetData>
  <mergeCells count="6">
    <mergeCell ref="A2:N2"/>
    <mergeCell ref="A3:J3"/>
    <mergeCell ref="M3:N3"/>
    <mergeCell ref="B4:D4"/>
    <mergeCell ref="E4:N4"/>
    <mergeCell ref="A4:A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8"/>
  <sheetViews>
    <sheetView showZeros="0" workbookViewId="0">
      <selection activeCell="D24" sqref="D24"/>
    </sheetView>
  </sheetViews>
  <sheetFormatPr defaultColWidth="9.08984375" defaultRowHeight="12" customHeight="1"/>
  <cols>
    <col min="1" max="1" width="26.453125" customWidth="1"/>
    <col min="2" max="5" width="26.81640625" customWidth="1"/>
    <col min="6" max="6" width="23.54296875" customWidth="1"/>
    <col min="7" max="7" width="25" customWidth="1"/>
    <col min="8" max="9" width="23.54296875" customWidth="1"/>
    <col min="10" max="10" width="26.81640625" customWidth="1"/>
  </cols>
  <sheetData>
    <row r="1" spans="1:10" ht="12" customHeight="1">
      <c r="J1" s="27" t="s">
        <v>536</v>
      </c>
    </row>
    <row r="2" spans="1:10" ht="28.5" customHeight="1">
      <c r="A2" s="182" t="s">
        <v>537</v>
      </c>
      <c r="B2" s="164"/>
      <c r="C2" s="164"/>
      <c r="D2" s="164"/>
      <c r="E2" s="164"/>
      <c r="F2" s="218"/>
      <c r="G2" s="164"/>
      <c r="H2" s="218"/>
      <c r="I2" s="218"/>
      <c r="J2" s="164"/>
    </row>
    <row r="3" spans="1:10" ht="17.25" customHeight="1">
      <c r="A3" s="193" t="str">
        <f>"单位名称："&amp;"曲靖经济技术开发区党政办公室"</f>
        <v>单位名称：曲靖经济技术开发区党政办公室</v>
      </c>
      <c r="B3" s="194"/>
      <c r="C3" s="194"/>
      <c r="D3" s="194"/>
      <c r="E3" s="194"/>
      <c r="F3" s="194"/>
      <c r="G3" s="194"/>
      <c r="H3" s="194"/>
    </row>
    <row r="4" spans="1:10" ht="44.25" customHeight="1">
      <c r="A4" s="22" t="s">
        <v>314</v>
      </c>
      <c r="B4" s="22" t="s">
        <v>315</v>
      </c>
      <c r="C4" s="22" t="s">
        <v>316</v>
      </c>
      <c r="D4" s="22" t="s">
        <v>317</v>
      </c>
      <c r="E4" s="22" t="s">
        <v>318</v>
      </c>
      <c r="F4" s="25" t="s">
        <v>319</v>
      </c>
      <c r="G4" s="22" t="s">
        <v>320</v>
      </c>
      <c r="H4" s="25" t="s">
        <v>321</v>
      </c>
      <c r="I4" s="25" t="s">
        <v>322</v>
      </c>
      <c r="J4" s="22" t="s">
        <v>323</v>
      </c>
    </row>
    <row r="5" spans="1:10" ht="14.25" customHeight="1">
      <c r="A5" s="22">
        <v>1</v>
      </c>
      <c r="B5" s="25">
        <v>2</v>
      </c>
      <c r="C5" s="26">
        <v>3</v>
      </c>
      <c r="D5" s="26">
        <v>4</v>
      </c>
      <c r="E5" s="26" t="s">
        <v>215</v>
      </c>
      <c r="F5" s="26" t="s">
        <v>324</v>
      </c>
      <c r="G5" s="25" t="s">
        <v>325</v>
      </c>
      <c r="H5" s="26">
        <v>8</v>
      </c>
      <c r="I5" s="25">
        <v>9</v>
      </c>
      <c r="J5" s="25">
        <v>10</v>
      </c>
    </row>
    <row r="6" spans="1:10" ht="27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26.25" customHeigh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2" customHeight="1">
      <c r="A8" t="s">
        <v>538</v>
      </c>
    </row>
  </sheetData>
  <mergeCells count="2">
    <mergeCell ref="A2:J2"/>
    <mergeCell ref="A3:H3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H9"/>
  <sheetViews>
    <sheetView showZeros="0" workbookViewId="0">
      <selection activeCell="B18" sqref="B18"/>
    </sheetView>
  </sheetViews>
  <sheetFormatPr defaultColWidth="9.08984375" defaultRowHeight="12" customHeight="1"/>
  <cols>
    <col min="1" max="1" width="22.7265625" customWidth="1"/>
    <col min="2" max="2" width="24.54296875" customWidth="1"/>
    <col min="3" max="3" width="30.453125" customWidth="1"/>
    <col min="4" max="5" width="23.54296875" customWidth="1"/>
    <col min="6" max="8" width="32.08984375" customWidth="1"/>
  </cols>
  <sheetData>
    <row r="1" spans="1:8" ht="14.25" customHeight="1">
      <c r="H1" s="21" t="s">
        <v>539</v>
      </c>
    </row>
    <row r="2" spans="1:8" ht="28.5" customHeight="1">
      <c r="A2" s="259" t="s">
        <v>540</v>
      </c>
      <c r="B2" s="138"/>
      <c r="C2" s="138"/>
      <c r="D2" s="138"/>
      <c r="E2" s="138"/>
      <c r="F2" s="138"/>
      <c r="G2" s="138"/>
      <c r="H2" s="138"/>
    </row>
    <row r="3" spans="1:8" ht="13.5" customHeight="1">
      <c r="A3" s="140" t="str">
        <f>"单位名称："&amp;"曲靖经济技术开发区党政办公室"</f>
        <v>单位名称：曲靖经济技术开发区党政办公室</v>
      </c>
      <c r="B3" s="204"/>
      <c r="C3" s="194"/>
    </row>
    <row r="4" spans="1:8" ht="18" customHeight="1">
      <c r="A4" s="271" t="s">
        <v>478</v>
      </c>
      <c r="B4" s="271" t="s">
        <v>541</v>
      </c>
      <c r="C4" s="271" t="s">
        <v>542</v>
      </c>
      <c r="D4" s="271" t="s">
        <v>543</v>
      </c>
      <c r="E4" s="271" t="s">
        <v>544</v>
      </c>
      <c r="F4" s="289" t="s">
        <v>545</v>
      </c>
      <c r="G4" s="260"/>
      <c r="H4" s="263"/>
    </row>
    <row r="5" spans="1:8" ht="18" customHeight="1">
      <c r="A5" s="273"/>
      <c r="B5" s="273"/>
      <c r="C5" s="273"/>
      <c r="D5" s="273"/>
      <c r="E5" s="273"/>
      <c r="F5" s="22" t="s">
        <v>324</v>
      </c>
      <c r="G5" s="22" t="s">
        <v>325</v>
      </c>
      <c r="H5" s="22" t="s">
        <v>546</v>
      </c>
    </row>
    <row r="6" spans="1:8" ht="21" customHeight="1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8" ht="33" customHeight="1">
      <c r="A7" s="9"/>
      <c r="B7" s="9"/>
      <c r="C7" s="9"/>
      <c r="D7" s="9"/>
      <c r="E7" s="9"/>
      <c r="F7" s="9"/>
      <c r="G7" s="11"/>
      <c r="H7" s="11"/>
    </row>
    <row r="8" spans="1:8" ht="24" customHeight="1">
      <c r="A8" s="23" t="s">
        <v>29</v>
      </c>
      <c r="B8" s="24"/>
      <c r="C8" s="24"/>
      <c r="D8" s="24"/>
      <c r="E8" s="24"/>
      <c r="F8" s="9"/>
      <c r="G8" s="11"/>
      <c r="H8" s="11"/>
    </row>
    <row r="9" spans="1:8" ht="12" customHeight="1">
      <c r="A9" t="s">
        <v>547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1"/>
  <sheetViews>
    <sheetView showZeros="0" workbookViewId="0">
      <selection activeCell="B21" sqref="B21"/>
    </sheetView>
  </sheetViews>
  <sheetFormatPr defaultColWidth="9.08984375" defaultRowHeight="14.25" customHeight="1"/>
  <cols>
    <col min="1" max="3" width="23.54296875" customWidth="1"/>
    <col min="4" max="7" width="27" customWidth="1"/>
    <col min="8" max="8" width="20.08984375" customWidth="1"/>
    <col min="9" max="9" width="33.81640625" customWidth="1"/>
    <col min="10" max="10" width="32.08984375" customWidth="1"/>
    <col min="11" max="11" width="17.54296875" customWidth="1"/>
  </cols>
  <sheetData>
    <row r="1" spans="1:11" ht="13.5" customHeight="1">
      <c r="D1" s="12"/>
      <c r="E1" s="12"/>
      <c r="F1" s="12"/>
      <c r="G1" s="12"/>
      <c r="K1" s="19" t="s">
        <v>548</v>
      </c>
    </row>
    <row r="2" spans="1:11" ht="27.75" customHeight="1">
      <c r="A2" s="138" t="s">
        <v>549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3.5" customHeight="1">
      <c r="A3" s="193" t="str">
        <f>"单位名称："&amp;"曲靖经济技术开发区党政办公室"</f>
        <v>单位名称：曲靖经济技术开发区党政办公室</v>
      </c>
      <c r="B3" s="204"/>
      <c r="C3" s="204"/>
      <c r="D3" s="204"/>
      <c r="E3" s="204"/>
      <c r="F3" s="204"/>
      <c r="G3" s="204"/>
      <c r="H3" s="13"/>
      <c r="I3" s="13"/>
      <c r="J3" s="13"/>
      <c r="K3" s="126" t="s">
        <v>2</v>
      </c>
    </row>
    <row r="4" spans="1:11" ht="21.75" customHeight="1">
      <c r="A4" s="290" t="s">
        <v>265</v>
      </c>
      <c r="B4" s="290" t="s">
        <v>220</v>
      </c>
      <c r="C4" s="290" t="s">
        <v>218</v>
      </c>
      <c r="D4" s="271" t="s">
        <v>221</v>
      </c>
      <c r="E4" s="271" t="s">
        <v>222</v>
      </c>
      <c r="F4" s="271" t="s">
        <v>266</v>
      </c>
      <c r="G4" s="271" t="s">
        <v>267</v>
      </c>
      <c r="H4" s="293" t="s">
        <v>29</v>
      </c>
      <c r="I4" s="250" t="s">
        <v>550</v>
      </c>
      <c r="J4" s="251"/>
      <c r="K4" s="252"/>
    </row>
    <row r="5" spans="1:11" ht="21.75" customHeight="1">
      <c r="A5" s="291"/>
      <c r="B5" s="291"/>
      <c r="C5" s="291"/>
      <c r="D5" s="272"/>
      <c r="E5" s="272"/>
      <c r="F5" s="272"/>
      <c r="G5" s="272"/>
      <c r="H5" s="294"/>
      <c r="I5" s="271" t="s">
        <v>32</v>
      </c>
      <c r="J5" s="271" t="s">
        <v>33</v>
      </c>
      <c r="K5" s="271" t="s">
        <v>34</v>
      </c>
    </row>
    <row r="6" spans="1:11" ht="40.5" customHeight="1">
      <c r="A6" s="292"/>
      <c r="B6" s="292"/>
      <c r="C6" s="292"/>
      <c r="D6" s="273"/>
      <c r="E6" s="273"/>
      <c r="F6" s="273"/>
      <c r="G6" s="273"/>
      <c r="H6" s="295"/>
      <c r="I6" s="273" t="s">
        <v>31</v>
      </c>
      <c r="J6" s="273"/>
      <c r="K6" s="273"/>
    </row>
    <row r="7" spans="1:11" ht="1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8">
        <v>11</v>
      </c>
    </row>
    <row r="8" spans="1:11" ht="18.75" customHeight="1">
      <c r="A8" s="17"/>
      <c r="B8" s="9"/>
      <c r="C8" s="17"/>
      <c r="D8" s="17"/>
      <c r="E8" s="17"/>
      <c r="F8" s="17"/>
      <c r="G8" s="17"/>
      <c r="H8" s="11"/>
      <c r="I8" s="11"/>
      <c r="J8" s="11"/>
      <c r="K8" s="11"/>
    </row>
    <row r="9" spans="1:11" ht="18.75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</row>
    <row r="10" spans="1:11" ht="18.75" customHeight="1">
      <c r="A10" s="18"/>
      <c r="B10" s="18"/>
      <c r="C10" s="18"/>
      <c r="D10" s="18"/>
      <c r="E10" s="18"/>
      <c r="F10" s="18"/>
      <c r="G10" s="18"/>
      <c r="H10" s="11"/>
      <c r="I10" s="11"/>
      <c r="J10" s="11"/>
      <c r="K10" s="11"/>
    </row>
    <row r="11" spans="1:11" ht="14.25" customHeight="1">
      <c r="A11" t="s">
        <v>551</v>
      </c>
    </row>
  </sheetData>
  <mergeCells count="14">
    <mergeCell ref="A2:K2"/>
    <mergeCell ref="A3:G3"/>
    <mergeCell ref="I4:K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10"/>
  <sheetViews>
    <sheetView showZeros="0" topLeftCell="M1" workbookViewId="0"/>
  </sheetViews>
  <sheetFormatPr defaultColWidth="8" defaultRowHeight="14.25" customHeight="1" outlineLevelRow="1"/>
  <cols>
    <col min="1" max="1" width="25.26953125" customWidth="1"/>
    <col min="2" max="2" width="33.54296875" customWidth="1"/>
    <col min="3" max="8" width="12.54296875" customWidth="1"/>
    <col min="9" max="9" width="11.7265625" customWidth="1"/>
    <col min="10" max="14" width="12.54296875" customWidth="1"/>
    <col min="15" max="15" width="15.81640625" customWidth="1"/>
    <col min="16" max="16" width="9.54296875" customWidth="1"/>
    <col min="17" max="17" width="21.26953125" customWidth="1"/>
    <col min="18" max="18" width="10.54296875" customWidth="1"/>
    <col min="19" max="20" width="10.08984375" customWidth="1"/>
  </cols>
  <sheetData>
    <row r="1" spans="1:20" ht="14.25" customHeight="1">
      <c r="I1" s="39"/>
      <c r="O1" s="39"/>
      <c r="P1" s="39"/>
      <c r="Q1" s="39"/>
      <c r="R1" s="39"/>
      <c r="S1" s="135" t="s">
        <v>24</v>
      </c>
      <c r="T1" s="136" t="s">
        <v>24</v>
      </c>
    </row>
    <row r="2" spans="1:20" ht="36" customHeight="1">
      <c r="A2" s="137" t="s">
        <v>25</v>
      </c>
      <c r="B2" s="138"/>
      <c r="C2" s="138"/>
      <c r="D2" s="138"/>
      <c r="E2" s="138"/>
      <c r="F2" s="138"/>
      <c r="G2" s="138"/>
      <c r="H2" s="138"/>
      <c r="I2" s="139"/>
      <c r="J2" s="138"/>
      <c r="K2" s="138"/>
      <c r="L2" s="138"/>
      <c r="M2" s="138"/>
      <c r="N2" s="138"/>
      <c r="O2" s="139"/>
      <c r="P2" s="139"/>
      <c r="Q2" s="139"/>
      <c r="R2" s="139"/>
      <c r="S2" s="138"/>
      <c r="T2" s="139"/>
    </row>
    <row r="3" spans="1:20" ht="20.25" customHeight="1">
      <c r="A3" s="140" t="str">
        <f>"单位名称："&amp;"曲靖经济技术开发区党政办公室"</f>
        <v>单位名称：曲靖经济技术开发区党政办公室</v>
      </c>
      <c r="B3" s="141"/>
      <c r="C3" s="141"/>
      <c r="D3" s="141"/>
      <c r="E3" s="13"/>
      <c r="F3" s="13"/>
      <c r="G3" s="13"/>
      <c r="H3" s="13"/>
      <c r="I3" s="31"/>
      <c r="J3" s="13"/>
      <c r="K3" s="13"/>
      <c r="L3" s="13"/>
      <c r="M3" s="13"/>
      <c r="N3" s="13"/>
      <c r="O3" s="31"/>
      <c r="P3" s="31"/>
      <c r="Q3" s="31"/>
      <c r="R3" s="31"/>
      <c r="S3" s="142" t="s">
        <v>2</v>
      </c>
      <c r="T3" s="143" t="s">
        <v>26</v>
      </c>
    </row>
    <row r="4" spans="1:20" ht="18.75" customHeight="1">
      <c r="A4" s="154" t="s">
        <v>27</v>
      </c>
      <c r="B4" s="157" t="s">
        <v>28</v>
      </c>
      <c r="C4" s="157" t="s">
        <v>29</v>
      </c>
      <c r="D4" s="144" t="s">
        <v>30</v>
      </c>
      <c r="E4" s="145"/>
      <c r="F4" s="145"/>
      <c r="G4" s="145"/>
      <c r="H4" s="145"/>
      <c r="I4" s="146"/>
      <c r="J4" s="145"/>
      <c r="K4" s="145"/>
      <c r="L4" s="145"/>
      <c r="M4" s="145"/>
      <c r="N4" s="147"/>
      <c r="O4" s="144" t="s">
        <v>20</v>
      </c>
      <c r="P4" s="144"/>
      <c r="Q4" s="144"/>
      <c r="R4" s="144"/>
      <c r="S4" s="145"/>
      <c r="T4" s="148"/>
    </row>
    <row r="5" spans="1:20" ht="24.75" customHeight="1">
      <c r="A5" s="155"/>
      <c r="B5" s="158"/>
      <c r="C5" s="158"/>
      <c r="D5" s="158" t="s">
        <v>31</v>
      </c>
      <c r="E5" s="158" t="s">
        <v>32</v>
      </c>
      <c r="F5" s="158" t="s">
        <v>33</v>
      </c>
      <c r="G5" s="158" t="s">
        <v>34</v>
      </c>
      <c r="H5" s="158" t="s">
        <v>35</v>
      </c>
      <c r="I5" s="149" t="s">
        <v>36</v>
      </c>
      <c r="J5" s="150"/>
      <c r="K5" s="150"/>
      <c r="L5" s="150"/>
      <c r="M5" s="150"/>
      <c r="N5" s="151"/>
      <c r="O5" s="160" t="s">
        <v>31</v>
      </c>
      <c r="P5" s="160" t="s">
        <v>32</v>
      </c>
      <c r="Q5" s="154" t="s">
        <v>33</v>
      </c>
      <c r="R5" s="157" t="s">
        <v>34</v>
      </c>
      <c r="S5" s="163" t="s">
        <v>35</v>
      </c>
      <c r="T5" s="157" t="s">
        <v>36</v>
      </c>
    </row>
    <row r="6" spans="1:20" ht="24.75" customHeight="1">
      <c r="A6" s="156"/>
      <c r="B6" s="159"/>
      <c r="C6" s="159"/>
      <c r="D6" s="159"/>
      <c r="E6" s="159"/>
      <c r="F6" s="159"/>
      <c r="G6" s="159"/>
      <c r="H6" s="159"/>
      <c r="I6" s="8" t="s">
        <v>31</v>
      </c>
      <c r="J6" s="115" t="s">
        <v>37</v>
      </c>
      <c r="K6" s="115" t="s">
        <v>38</v>
      </c>
      <c r="L6" s="115" t="s">
        <v>39</v>
      </c>
      <c r="M6" s="115" t="s">
        <v>40</v>
      </c>
      <c r="N6" s="115" t="s">
        <v>41</v>
      </c>
      <c r="O6" s="161"/>
      <c r="P6" s="161"/>
      <c r="Q6" s="162"/>
      <c r="R6" s="161"/>
      <c r="S6" s="159"/>
      <c r="T6" s="159"/>
    </row>
    <row r="7" spans="1:20" ht="16.5" customHeight="1">
      <c r="A7" s="112">
        <v>1</v>
      </c>
      <c r="B7" s="7">
        <v>2</v>
      </c>
      <c r="C7" s="7">
        <v>3</v>
      </c>
      <c r="D7" s="7">
        <v>4</v>
      </c>
      <c r="E7" s="113">
        <v>5</v>
      </c>
      <c r="F7" s="114">
        <v>6</v>
      </c>
      <c r="G7" s="114">
        <v>7</v>
      </c>
      <c r="H7" s="113">
        <v>8</v>
      </c>
      <c r="I7" s="113">
        <v>9</v>
      </c>
      <c r="J7" s="114">
        <v>10</v>
      </c>
      <c r="K7" s="114">
        <v>11</v>
      </c>
      <c r="L7" s="113">
        <v>12</v>
      </c>
      <c r="M7" s="113">
        <v>13</v>
      </c>
      <c r="N7" s="114">
        <v>14</v>
      </c>
      <c r="O7" s="114">
        <v>15</v>
      </c>
      <c r="P7" s="113">
        <v>16</v>
      </c>
      <c r="Q7" s="116">
        <v>17</v>
      </c>
      <c r="R7" s="117">
        <v>18</v>
      </c>
      <c r="S7" s="117">
        <v>19</v>
      </c>
      <c r="T7" s="117">
        <v>20</v>
      </c>
    </row>
    <row r="8" spans="1:20" ht="16.5" customHeight="1">
      <c r="A8" s="9" t="s">
        <v>42</v>
      </c>
      <c r="B8" s="9" t="s">
        <v>43</v>
      </c>
      <c r="C8" s="11">
        <v>2571.3914239999999</v>
      </c>
      <c r="D8" s="11">
        <v>2571.3914239999999</v>
      </c>
      <c r="E8" s="11">
        <v>2571.3914239999999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6.5" customHeight="1" outlineLevel="1">
      <c r="A9" s="44" t="s">
        <v>44</v>
      </c>
      <c r="B9" s="44" t="s">
        <v>43</v>
      </c>
      <c r="C9" s="11">
        <v>2571.3914239999999</v>
      </c>
      <c r="D9" s="11">
        <v>2571.3914239999999</v>
      </c>
      <c r="E9" s="11">
        <v>2571.3914239999999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9"/>
      <c r="T9" s="9"/>
    </row>
    <row r="10" spans="1:20" ht="12.75" customHeight="1">
      <c r="A10" s="152" t="s">
        <v>29</v>
      </c>
      <c r="B10" s="153"/>
      <c r="C10" s="11">
        <v>2571.3914239999999</v>
      </c>
      <c r="D10" s="11">
        <v>2571.3914239999999</v>
      </c>
      <c r="E10" s="11">
        <v>2571.3914239999999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7"/>
  <sheetViews>
    <sheetView showZeros="0" workbookViewId="0">
      <selection activeCell="F11" sqref="F11"/>
    </sheetView>
  </sheetViews>
  <sheetFormatPr defaultColWidth="9.08984375" defaultRowHeight="14.25" customHeight="1"/>
  <cols>
    <col min="1" max="1" width="27.453125" customWidth="1"/>
    <col min="2" max="2" width="30.7265625" customWidth="1"/>
    <col min="3" max="3" width="27.453125" customWidth="1"/>
    <col min="4" max="4" width="26.81640625" customWidth="1"/>
    <col min="5" max="7" width="30.453125" customWidth="1"/>
  </cols>
  <sheetData>
    <row r="1" spans="1:7" ht="13.5" customHeight="1">
      <c r="D1" s="1"/>
      <c r="G1" s="2" t="s">
        <v>552</v>
      </c>
    </row>
    <row r="2" spans="1:7" ht="27.75" customHeight="1">
      <c r="A2" s="164" t="s">
        <v>553</v>
      </c>
      <c r="B2" s="164"/>
      <c r="C2" s="164"/>
      <c r="D2" s="164"/>
      <c r="E2" s="164"/>
      <c r="F2" s="164"/>
      <c r="G2" s="164"/>
    </row>
    <row r="3" spans="1:7" ht="13.5" customHeight="1">
      <c r="A3" s="193" t="str">
        <f>"单位名称："&amp;"曲靖经济技术开发区党政办公室"</f>
        <v>单位名称：曲靖经济技术开发区党政办公室</v>
      </c>
      <c r="B3" s="232"/>
      <c r="C3" s="232"/>
      <c r="D3" s="232"/>
      <c r="E3" s="4"/>
      <c r="F3" s="4"/>
      <c r="G3" s="126" t="s">
        <v>2</v>
      </c>
    </row>
    <row r="4" spans="1:7" ht="21.75" customHeight="1">
      <c r="A4" s="236" t="s">
        <v>218</v>
      </c>
      <c r="B4" s="236" t="s">
        <v>265</v>
      </c>
      <c r="C4" s="236" t="s">
        <v>220</v>
      </c>
      <c r="D4" s="217" t="s">
        <v>554</v>
      </c>
      <c r="E4" s="170" t="s">
        <v>32</v>
      </c>
      <c r="F4" s="170"/>
      <c r="G4" s="170"/>
    </row>
    <row r="5" spans="1:7" ht="21.75" customHeight="1">
      <c r="A5" s="236"/>
      <c r="B5" s="236"/>
      <c r="C5" s="236"/>
      <c r="D5" s="217"/>
      <c r="E5" s="170" t="s">
        <v>215</v>
      </c>
      <c r="F5" s="217" t="s">
        <v>324</v>
      </c>
      <c r="G5" s="217" t="s">
        <v>325</v>
      </c>
    </row>
    <row r="6" spans="1:7" ht="40.5" customHeight="1">
      <c r="A6" s="236"/>
      <c r="B6" s="236"/>
      <c r="C6" s="236"/>
      <c r="D6" s="217"/>
      <c r="E6" s="170"/>
      <c r="F6" s="217" t="s">
        <v>31</v>
      </c>
      <c r="G6" s="217"/>
    </row>
    <row r="7" spans="1:7" ht="15.75" customHeight="1">
      <c r="A7" s="7">
        <v>1</v>
      </c>
      <c r="B7" s="7">
        <v>2</v>
      </c>
      <c r="C7" s="7">
        <v>3</v>
      </c>
      <c r="D7" s="7">
        <v>4</v>
      </c>
      <c r="E7" s="7">
        <v>8</v>
      </c>
      <c r="F7" s="7">
        <v>9</v>
      </c>
      <c r="G7" s="8">
        <v>10</v>
      </c>
    </row>
    <row r="8" spans="1:7" ht="26.25" customHeight="1">
      <c r="A8" s="9" t="s">
        <v>43</v>
      </c>
      <c r="B8" s="10"/>
      <c r="C8" s="10"/>
      <c r="D8" s="10"/>
      <c r="E8" s="11">
        <v>1749</v>
      </c>
      <c r="F8" s="11">
        <v>1749</v>
      </c>
      <c r="G8" s="11">
        <v>1749</v>
      </c>
    </row>
    <row r="9" spans="1:7" ht="24.75" customHeight="1">
      <c r="A9" s="10"/>
      <c r="B9" s="9" t="s">
        <v>555</v>
      </c>
      <c r="C9" s="9" t="s">
        <v>299</v>
      </c>
      <c r="D9" s="9" t="s">
        <v>556</v>
      </c>
      <c r="E9" s="11">
        <v>20</v>
      </c>
      <c r="F9" s="11">
        <v>20</v>
      </c>
      <c r="G9" s="11">
        <v>20</v>
      </c>
    </row>
    <row r="10" spans="1:7" ht="24.75" customHeight="1">
      <c r="A10" s="9"/>
      <c r="B10" s="9" t="s">
        <v>555</v>
      </c>
      <c r="C10" s="9" t="s">
        <v>296</v>
      </c>
      <c r="D10" s="9" t="s">
        <v>556</v>
      </c>
      <c r="E10" s="11">
        <v>30</v>
      </c>
      <c r="F10" s="11">
        <v>30</v>
      </c>
      <c r="G10" s="11">
        <v>30</v>
      </c>
    </row>
    <row r="11" spans="1:7" ht="24.75" customHeight="1">
      <c r="A11" s="9"/>
      <c r="B11" s="9" t="s">
        <v>555</v>
      </c>
      <c r="C11" s="9" t="s">
        <v>278</v>
      </c>
      <c r="D11" s="9" t="s">
        <v>556</v>
      </c>
      <c r="E11" s="11">
        <v>15</v>
      </c>
      <c r="F11" s="11">
        <v>15</v>
      </c>
      <c r="G11" s="11">
        <v>15</v>
      </c>
    </row>
    <row r="12" spans="1:7" ht="24.75" customHeight="1">
      <c r="A12" s="9"/>
      <c r="B12" s="9" t="s">
        <v>555</v>
      </c>
      <c r="C12" s="9" t="s">
        <v>284</v>
      </c>
      <c r="D12" s="9" t="s">
        <v>556</v>
      </c>
      <c r="E12" s="11">
        <v>100</v>
      </c>
      <c r="F12" s="11">
        <v>100</v>
      </c>
      <c r="G12" s="11">
        <v>100</v>
      </c>
    </row>
    <row r="13" spans="1:7" ht="24.75" customHeight="1">
      <c r="A13" s="9"/>
      <c r="B13" s="9" t="s">
        <v>555</v>
      </c>
      <c r="C13" s="9" t="s">
        <v>290</v>
      </c>
      <c r="D13" s="9" t="s">
        <v>556</v>
      </c>
      <c r="E13" s="11">
        <v>90</v>
      </c>
      <c r="F13" s="11">
        <v>90</v>
      </c>
      <c r="G13" s="11">
        <v>90</v>
      </c>
    </row>
    <row r="14" spans="1:7" ht="24.75" customHeight="1">
      <c r="A14" s="9"/>
      <c r="B14" s="9" t="s">
        <v>555</v>
      </c>
      <c r="C14" s="9" t="s">
        <v>288</v>
      </c>
      <c r="D14" s="9" t="s">
        <v>556</v>
      </c>
      <c r="E14" s="11">
        <v>500</v>
      </c>
      <c r="F14" s="11">
        <v>500</v>
      </c>
      <c r="G14" s="11">
        <v>500</v>
      </c>
    </row>
    <row r="15" spans="1:7" ht="24.75" customHeight="1">
      <c r="A15" s="9"/>
      <c r="B15" s="9" t="s">
        <v>555</v>
      </c>
      <c r="C15" s="9" t="s">
        <v>304</v>
      </c>
      <c r="D15" s="9" t="s">
        <v>556</v>
      </c>
      <c r="E15" s="11">
        <v>70</v>
      </c>
      <c r="F15" s="11">
        <v>70</v>
      </c>
      <c r="G15" s="11">
        <v>70</v>
      </c>
    </row>
    <row r="16" spans="1:7" ht="24.75" customHeight="1">
      <c r="A16" s="9"/>
      <c r="B16" s="9" t="s">
        <v>555</v>
      </c>
      <c r="C16" s="9" t="s">
        <v>301</v>
      </c>
      <c r="D16" s="9" t="s">
        <v>556</v>
      </c>
      <c r="E16" s="11">
        <v>82</v>
      </c>
      <c r="F16" s="11">
        <v>82</v>
      </c>
      <c r="G16" s="11">
        <v>82</v>
      </c>
    </row>
    <row r="17" spans="1:7" ht="24.75" customHeight="1">
      <c r="A17" s="9"/>
      <c r="B17" s="9" t="s">
        <v>555</v>
      </c>
      <c r="C17" s="9" t="s">
        <v>273</v>
      </c>
      <c r="D17" s="9" t="s">
        <v>556</v>
      </c>
      <c r="E17" s="11">
        <v>53</v>
      </c>
      <c r="F17" s="11">
        <v>53</v>
      </c>
      <c r="G17" s="11">
        <v>53</v>
      </c>
    </row>
    <row r="18" spans="1:7" ht="24.75" customHeight="1">
      <c r="A18" s="9"/>
      <c r="B18" s="9" t="s">
        <v>555</v>
      </c>
      <c r="C18" s="9" t="s">
        <v>280</v>
      </c>
      <c r="D18" s="9" t="s">
        <v>556</v>
      </c>
      <c r="E18" s="11">
        <v>20</v>
      </c>
      <c r="F18" s="11">
        <v>20</v>
      </c>
      <c r="G18" s="11">
        <v>20</v>
      </c>
    </row>
    <row r="19" spans="1:7" ht="24.75" customHeight="1">
      <c r="A19" s="9"/>
      <c r="B19" s="9" t="s">
        <v>555</v>
      </c>
      <c r="C19" s="9" t="s">
        <v>306</v>
      </c>
      <c r="D19" s="9" t="s">
        <v>556</v>
      </c>
      <c r="E19" s="11">
        <v>40</v>
      </c>
      <c r="F19" s="11">
        <v>40</v>
      </c>
      <c r="G19" s="11">
        <v>40</v>
      </c>
    </row>
    <row r="20" spans="1:7" ht="24.75" customHeight="1">
      <c r="A20" s="9"/>
      <c r="B20" s="9" t="s">
        <v>555</v>
      </c>
      <c r="C20" s="9" t="s">
        <v>286</v>
      </c>
      <c r="D20" s="9" t="s">
        <v>556</v>
      </c>
      <c r="E20" s="11">
        <v>200</v>
      </c>
      <c r="F20" s="11">
        <v>200</v>
      </c>
      <c r="G20" s="11">
        <v>200</v>
      </c>
    </row>
    <row r="21" spans="1:7" ht="24.75" customHeight="1">
      <c r="A21" s="9"/>
      <c r="B21" s="9" t="s">
        <v>555</v>
      </c>
      <c r="C21" s="9" t="s">
        <v>293</v>
      </c>
      <c r="D21" s="9" t="s">
        <v>556</v>
      </c>
      <c r="E21" s="11">
        <v>5</v>
      </c>
      <c r="F21" s="11">
        <v>5</v>
      </c>
      <c r="G21" s="11">
        <v>5</v>
      </c>
    </row>
    <row r="22" spans="1:7" ht="24.75" customHeight="1">
      <c r="A22" s="9"/>
      <c r="B22" s="9" t="s">
        <v>555</v>
      </c>
      <c r="C22" s="9" t="s">
        <v>310</v>
      </c>
      <c r="D22" s="9" t="s">
        <v>556</v>
      </c>
      <c r="E22" s="11">
        <v>130</v>
      </c>
      <c r="F22" s="11">
        <v>130</v>
      </c>
      <c r="G22" s="11">
        <v>130</v>
      </c>
    </row>
    <row r="23" spans="1:7" ht="24.75" customHeight="1">
      <c r="A23" s="9"/>
      <c r="B23" s="9" t="s">
        <v>555</v>
      </c>
      <c r="C23" s="9" t="s">
        <v>282</v>
      </c>
      <c r="D23" s="9" t="s">
        <v>556</v>
      </c>
      <c r="E23" s="11">
        <v>200</v>
      </c>
      <c r="F23" s="11">
        <v>200</v>
      </c>
      <c r="G23" s="11">
        <v>200</v>
      </c>
    </row>
    <row r="24" spans="1:7" ht="24.75" customHeight="1">
      <c r="A24" s="9"/>
      <c r="B24" s="9" t="s">
        <v>555</v>
      </c>
      <c r="C24" s="9" t="s">
        <v>276</v>
      </c>
      <c r="D24" s="9" t="s">
        <v>556</v>
      </c>
      <c r="E24" s="11">
        <v>20</v>
      </c>
      <c r="F24" s="11">
        <v>20</v>
      </c>
      <c r="G24" s="11">
        <v>20</v>
      </c>
    </row>
    <row r="25" spans="1:7" ht="24.75" customHeight="1">
      <c r="A25" s="9"/>
      <c r="B25" s="9" t="s">
        <v>557</v>
      </c>
      <c r="C25" s="9" t="s">
        <v>270</v>
      </c>
      <c r="D25" s="9" t="s">
        <v>556</v>
      </c>
      <c r="E25" s="11">
        <v>130</v>
      </c>
      <c r="F25" s="11">
        <v>130</v>
      </c>
      <c r="G25" s="11">
        <v>130</v>
      </c>
    </row>
    <row r="26" spans="1:7" ht="24.75" customHeight="1">
      <c r="A26" s="9"/>
      <c r="B26" s="9" t="s">
        <v>557</v>
      </c>
      <c r="C26" s="9" t="s">
        <v>308</v>
      </c>
      <c r="D26" s="9" t="s">
        <v>556</v>
      </c>
      <c r="E26" s="11">
        <v>44</v>
      </c>
      <c r="F26" s="11">
        <v>44</v>
      </c>
      <c r="G26" s="11">
        <v>44</v>
      </c>
    </row>
    <row r="27" spans="1:7" ht="18.75" customHeight="1">
      <c r="A27" s="296" t="s">
        <v>29</v>
      </c>
      <c r="B27" s="297" t="s">
        <v>558</v>
      </c>
      <c r="C27" s="297"/>
      <c r="D27" s="298"/>
      <c r="E27" s="11"/>
      <c r="F27" s="11">
        <v>1749</v>
      </c>
      <c r="G27" s="11"/>
    </row>
  </sheetData>
  <mergeCells count="11">
    <mergeCell ref="A2:G2"/>
    <mergeCell ref="A3:D3"/>
    <mergeCell ref="E4:G4"/>
    <mergeCell ref="A27:D27"/>
    <mergeCell ref="A4:A6"/>
    <mergeCell ref="B4:B6"/>
    <mergeCell ref="C4:C6"/>
    <mergeCell ref="D4:D6"/>
    <mergeCell ref="E5:E6"/>
    <mergeCell ref="F5:F6"/>
    <mergeCell ref="G5:G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/>
  </sheetViews>
  <sheetFormatPr defaultColWidth="8.90625" defaultRowHeight="14"/>
  <sheetData/>
  <phoneticPr fontId="32" type="noConversion"/>
  <pageMargins left="0.75" right="0.75" top="1" bottom="1" header="0.5" footer="0.5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Q32"/>
  <sheetViews>
    <sheetView showZeros="0" workbookViewId="0"/>
  </sheetViews>
  <sheetFormatPr defaultColWidth="9.08984375" defaultRowHeight="14.25" customHeight="1"/>
  <cols>
    <col min="1" max="1" width="30.453125" customWidth="1"/>
    <col min="2" max="2" width="37.7265625" customWidth="1"/>
    <col min="3" max="3" width="18.81640625" customWidth="1"/>
    <col min="4" max="4" width="21" customWidth="1"/>
    <col min="5" max="5" width="18.81640625" customWidth="1"/>
    <col min="6" max="6" width="20.08984375" customWidth="1"/>
    <col min="7" max="7" width="18.81640625" customWidth="1"/>
    <col min="8" max="8" width="19.81640625" customWidth="1"/>
    <col min="9" max="9" width="21.26953125" customWidth="1"/>
    <col min="10" max="10" width="15.54296875" customWidth="1"/>
    <col min="11" max="11" width="16.453125" customWidth="1"/>
    <col min="12" max="12" width="13.54296875" customWidth="1"/>
    <col min="13" max="17" width="18.81640625" customWidth="1"/>
  </cols>
  <sheetData>
    <row r="1" spans="1:17" ht="15.75" customHeight="1">
      <c r="Q1" s="21" t="s">
        <v>45</v>
      </c>
    </row>
    <row r="2" spans="1:17" ht="28.5" customHeight="1">
      <c r="A2" s="164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5" customHeight="1">
      <c r="A3" s="165" t="str">
        <f>"单位名称："&amp;"曲靖经济技术开发区党政办公室"</f>
        <v>单位名称：曲靖经济技术开发区党政办公室</v>
      </c>
      <c r="B3" s="166"/>
      <c r="C3" s="167"/>
      <c r="D3" s="168"/>
      <c r="E3" s="167"/>
      <c r="F3" s="168"/>
      <c r="G3" s="167"/>
      <c r="H3" s="168"/>
      <c r="I3" s="168"/>
      <c r="J3" s="168"/>
      <c r="K3" s="167"/>
      <c r="L3" s="168"/>
      <c r="M3" s="167"/>
      <c r="N3" s="167"/>
      <c r="O3" s="4"/>
      <c r="P3" s="4"/>
      <c r="Q3" s="121" t="s">
        <v>2</v>
      </c>
    </row>
    <row r="4" spans="1:17" ht="17.25" customHeight="1">
      <c r="A4" s="175" t="s">
        <v>47</v>
      </c>
      <c r="B4" s="176" t="s">
        <v>48</v>
      </c>
      <c r="C4" s="178" t="s">
        <v>29</v>
      </c>
      <c r="D4" s="169" t="s">
        <v>49</v>
      </c>
      <c r="E4" s="170"/>
      <c r="F4" s="169" t="s">
        <v>50</v>
      </c>
      <c r="G4" s="170"/>
      <c r="H4" s="179" t="s">
        <v>32</v>
      </c>
      <c r="I4" s="174" t="s">
        <v>33</v>
      </c>
      <c r="J4" s="176" t="s">
        <v>51</v>
      </c>
      <c r="K4" s="180" t="s">
        <v>34</v>
      </c>
      <c r="L4" s="169" t="s">
        <v>36</v>
      </c>
      <c r="M4" s="171"/>
      <c r="N4" s="171"/>
      <c r="O4" s="171"/>
      <c r="P4" s="171"/>
      <c r="Q4" s="172"/>
    </row>
    <row r="5" spans="1:17" ht="26.25" customHeight="1">
      <c r="A5" s="170"/>
      <c r="B5" s="177"/>
      <c r="C5" s="177"/>
      <c r="D5" s="105" t="s">
        <v>29</v>
      </c>
      <c r="E5" s="105" t="s">
        <v>52</v>
      </c>
      <c r="F5" s="105" t="s">
        <v>29</v>
      </c>
      <c r="G5" s="106" t="s">
        <v>52</v>
      </c>
      <c r="H5" s="177"/>
      <c r="I5" s="177"/>
      <c r="J5" s="177"/>
      <c r="K5" s="181"/>
      <c r="L5" s="105" t="s">
        <v>31</v>
      </c>
      <c r="M5" s="109" t="s">
        <v>53</v>
      </c>
      <c r="N5" s="109" t="s">
        <v>54</v>
      </c>
      <c r="O5" s="109" t="s">
        <v>55</v>
      </c>
      <c r="P5" s="109" t="s">
        <v>56</v>
      </c>
      <c r="Q5" s="109" t="s">
        <v>57</v>
      </c>
    </row>
    <row r="6" spans="1:17" ht="16.5" customHeight="1">
      <c r="A6" s="6">
        <v>1</v>
      </c>
      <c r="B6" s="105">
        <v>2</v>
      </c>
      <c r="C6" s="105">
        <v>3</v>
      </c>
      <c r="D6" s="105">
        <v>4</v>
      </c>
      <c r="E6" s="107">
        <v>5</v>
      </c>
      <c r="F6" s="108">
        <v>6</v>
      </c>
      <c r="G6" s="107">
        <v>7</v>
      </c>
      <c r="H6" s="108">
        <v>8</v>
      </c>
      <c r="I6" s="107">
        <v>9</v>
      </c>
      <c r="J6" s="107">
        <v>10</v>
      </c>
      <c r="K6" s="107">
        <v>11</v>
      </c>
      <c r="L6" s="107">
        <v>12</v>
      </c>
      <c r="M6" s="110">
        <v>13</v>
      </c>
      <c r="N6" s="111">
        <v>14</v>
      </c>
      <c r="O6" s="111">
        <v>15</v>
      </c>
      <c r="P6" s="111">
        <v>16</v>
      </c>
      <c r="Q6" s="111">
        <v>17</v>
      </c>
    </row>
    <row r="7" spans="1:17" ht="19.5" customHeight="1">
      <c r="A7" s="9" t="s">
        <v>58</v>
      </c>
      <c r="B7" s="9" t="s">
        <v>59</v>
      </c>
      <c r="C7" s="11">
        <v>2342.1670100000001</v>
      </c>
      <c r="D7" s="11">
        <v>593.16701</v>
      </c>
      <c r="E7" s="11">
        <v>593.16701</v>
      </c>
      <c r="F7" s="11">
        <v>1749</v>
      </c>
      <c r="G7" s="11">
        <v>1749</v>
      </c>
      <c r="H7" s="11">
        <v>2342.1670100000001</v>
      </c>
      <c r="I7" s="11"/>
      <c r="J7" s="11"/>
      <c r="K7" s="11"/>
      <c r="L7" s="11"/>
      <c r="M7" s="11"/>
      <c r="N7" s="11"/>
      <c r="O7" s="11"/>
      <c r="P7" s="11"/>
      <c r="Q7" s="11"/>
    </row>
    <row r="8" spans="1:17" ht="19.5" customHeight="1">
      <c r="A8" s="44" t="s">
        <v>60</v>
      </c>
      <c r="B8" s="44" t="s">
        <v>61</v>
      </c>
      <c r="C8" s="11">
        <v>1637.1670099999999</v>
      </c>
      <c r="D8" s="11">
        <v>593.16701</v>
      </c>
      <c r="E8" s="11">
        <v>593.16701</v>
      </c>
      <c r="F8" s="11">
        <v>1044</v>
      </c>
      <c r="G8" s="11">
        <v>1044</v>
      </c>
      <c r="H8" s="11">
        <v>1637.1670099999999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9.5" customHeight="1">
      <c r="A9" s="82" t="s">
        <v>62</v>
      </c>
      <c r="B9" s="82" t="s">
        <v>63</v>
      </c>
      <c r="C9" s="11">
        <v>593.16701</v>
      </c>
      <c r="D9" s="11">
        <v>593.16701</v>
      </c>
      <c r="E9" s="11">
        <v>593.16701</v>
      </c>
      <c r="F9" s="11"/>
      <c r="G9" s="11"/>
      <c r="H9" s="11">
        <v>593.16701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9.5" customHeight="1">
      <c r="A10" s="82" t="s">
        <v>64</v>
      </c>
      <c r="B10" s="82" t="s">
        <v>65</v>
      </c>
      <c r="C10" s="11">
        <v>424</v>
      </c>
      <c r="D10" s="11"/>
      <c r="E10" s="11"/>
      <c r="F10" s="11">
        <v>424</v>
      </c>
      <c r="G10" s="11">
        <v>424</v>
      </c>
      <c r="H10" s="11">
        <v>424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9.5" customHeight="1">
      <c r="A11" s="82" t="s">
        <v>66</v>
      </c>
      <c r="B11" s="82" t="s">
        <v>67</v>
      </c>
      <c r="C11" s="11">
        <v>620</v>
      </c>
      <c r="D11" s="11"/>
      <c r="E11" s="11"/>
      <c r="F11" s="11">
        <v>620</v>
      </c>
      <c r="G11" s="11">
        <v>620</v>
      </c>
      <c r="H11" s="11">
        <v>620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9.5" customHeight="1">
      <c r="A12" s="44" t="s">
        <v>68</v>
      </c>
      <c r="B12" s="44" t="s">
        <v>69</v>
      </c>
      <c r="C12" s="11">
        <v>152</v>
      </c>
      <c r="D12" s="11"/>
      <c r="E12" s="11"/>
      <c r="F12" s="11">
        <v>152</v>
      </c>
      <c r="G12" s="11">
        <v>152</v>
      </c>
      <c r="H12" s="11">
        <v>152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9.5" customHeight="1">
      <c r="A13" s="82" t="s">
        <v>70</v>
      </c>
      <c r="B13" s="82" t="s">
        <v>71</v>
      </c>
      <c r="C13" s="11">
        <v>152</v>
      </c>
      <c r="D13" s="11"/>
      <c r="E13" s="11"/>
      <c r="F13" s="11">
        <v>152</v>
      </c>
      <c r="G13" s="11">
        <v>152</v>
      </c>
      <c r="H13" s="11">
        <v>152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9.5" customHeight="1">
      <c r="A14" s="44" t="s">
        <v>72</v>
      </c>
      <c r="B14" s="44" t="s">
        <v>73</v>
      </c>
      <c r="C14" s="11">
        <v>40</v>
      </c>
      <c r="D14" s="11"/>
      <c r="E14" s="11"/>
      <c r="F14" s="11">
        <v>40</v>
      </c>
      <c r="G14" s="11">
        <v>40</v>
      </c>
      <c r="H14" s="11">
        <v>40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9.5" customHeight="1">
      <c r="A15" s="82" t="s">
        <v>74</v>
      </c>
      <c r="B15" s="82" t="s">
        <v>75</v>
      </c>
      <c r="C15" s="11">
        <v>40</v>
      </c>
      <c r="D15" s="11"/>
      <c r="E15" s="11"/>
      <c r="F15" s="11">
        <v>40</v>
      </c>
      <c r="G15" s="11">
        <v>40</v>
      </c>
      <c r="H15" s="11">
        <v>40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9.5" customHeight="1">
      <c r="A16" s="44" t="s">
        <v>76</v>
      </c>
      <c r="B16" s="44" t="s">
        <v>77</v>
      </c>
      <c r="C16" s="11">
        <v>200</v>
      </c>
      <c r="D16" s="11"/>
      <c r="E16" s="11"/>
      <c r="F16" s="11">
        <v>200</v>
      </c>
      <c r="G16" s="11">
        <v>200</v>
      </c>
      <c r="H16" s="11">
        <v>200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9.5" customHeight="1">
      <c r="A17" s="82" t="s">
        <v>78</v>
      </c>
      <c r="B17" s="82" t="s">
        <v>79</v>
      </c>
      <c r="C17" s="11">
        <v>200</v>
      </c>
      <c r="D17" s="11"/>
      <c r="E17" s="11"/>
      <c r="F17" s="11">
        <v>200</v>
      </c>
      <c r="G17" s="11">
        <v>200</v>
      </c>
      <c r="H17" s="11">
        <v>200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9.5" customHeight="1">
      <c r="A18" s="44" t="s">
        <v>80</v>
      </c>
      <c r="B18" s="44" t="s">
        <v>81</v>
      </c>
      <c r="C18" s="11">
        <v>313</v>
      </c>
      <c r="D18" s="11"/>
      <c r="E18" s="11"/>
      <c r="F18" s="11">
        <v>313</v>
      </c>
      <c r="G18" s="11">
        <v>313</v>
      </c>
      <c r="H18" s="11">
        <v>313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9.5" customHeight="1">
      <c r="A19" s="82" t="s">
        <v>82</v>
      </c>
      <c r="B19" s="82" t="s">
        <v>83</v>
      </c>
      <c r="C19" s="11">
        <v>313</v>
      </c>
      <c r="D19" s="11"/>
      <c r="E19" s="11"/>
      <c r="F19" s="11">
        <v>313</v>
      </c>
      <c r="G19" s="11">
        <v>313</v>
      </c>
      <c r="H19" s="11">
        <v>313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9.5" customHeight="1">
      <c r="A20" s="9" t="s">
        <v>84</v>
      </c>
      <c r="B20" s="9" t="s">
        <v>85</v>
      </c>
      <c r="C20" s="11">
        <v>128.76717600000001</v>
      </c>
      <c r="D20" s="11">
        <v>128.76717600000001</v>
      </c>
      <c r="E20" s="11">
        <v>128.76717600000001</v>
      </c>
      <c r="F20" s="11"/>
      <c r="G20" s="11"/>
      <c r="H20" s="11">
        <v>128.76717600000001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9.5" customHeight="1">
      <c r="A21" s="44" t="s">
        <v>86</v>
      </c>
      <c r="B21" s="44" t="s">
        <v>87</v>
      </c>
      <c r="C21" s="11">
        <v>128.76717600000001</v>
      </c>
      <c r="D21" s="11">
        <v>128.76717600000001</v>
      </c>
      <c r="E21" s="11">
        <v>128.76717600000001</v>
      </c>
      <c r="F21" s="11"/>
      <c r="G21" s="11"/>
      <c r="H21" s="11">
        <v>128.76717600000001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9.5" customHeight="1">
      <c r="A22" s="82" t="s">
        <v>88</v>
      </c>
      <c r="B22" s="82" t="s">
        <v>89</v>
      </c>
      <c r="C22" s="11">
        <v>43.815240000000003</v>
      </c>
      <c r="D22" s="11">
        <v>43.815240000000003</v>
      </c>
      <c r="E22" s="11">
        <v>43.815240000000003</v>
      </c>
      <c r="F22" s="11"/>
      <c r="G22" s="11"/>
      <c r="H22" s="11">
        <v>43.815240000000003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9.5" customHeight="1">
      <c r="A23" s="82" t="s">
        <v>90</v>
      </c>
      <c r="B23" s="82" t="s">
        <v>91</v>
      </c>
      <c r="C23" s="11">
        <v>84.951936000000003</v>
      </c>
      <c r="D23" s="11">
        <v>84.951936000000003</v>
      </c>
      <c r="E23" s="11">
        <v>84.951936000000003</v>
      </c>
      <c r="F23" s="11"/>
      <c r="G23" s="11"/>
      <c r="H23" s="11">
        <v>84.951936000000003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9.5" customHeight="1">
      <c r="A24" s="9" t="s">
        <v>92</v>
      </c>
      <c r="B24" s="9" t="s">
        <v>93</v>
      </c>
      <c r="C24" s="11">
        <v>58.039878000000002</v>
      </c>
      <c r="D24" s="11">
        <v>58.039878000000002</v>
      </c>
      <c r="E24" s="11">
        <v>58.039878000000002</v>
      </c>
      <c r="F24" s="11"/>
      <c r="G24" s="11"/>
      <c r="H24" s="11">
        <v>58.039878000000002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9.5" customHeight="1">
      <c r="A25" s="44" t="s">
        <v>94</v>
      </c>
      <c r="B25" s="44" t="s">
        <v>95</v>
      </c>
      <c r="C25" s="11">
        <v>58.039878000000002</v>
      </c>
      <c r="D25" s="11">
        <v>58.039878000000002</v>
      </c>
      <c r="E25" s="11">
        <v>58.039878000000002</v>
      </c>
      <c r="F25" s="11"/>
      <c r="G25" s="11"/>
      <c r="H25" s="11">
        <v>58.039878000000002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9.5" customHeight="1">
      <c r="A26" s="82" t="s">
        <v>96</v>
      </c>
      <c r="B26" s="82" t="s">
        <v>97</v>
      </c>
      <c r="C26" s="11">
        <v>35.347799999999999</v>
      </c>
      <c r="D26" s="11">
        <v>35.347799999999999</v>
      </c>
      <c r="E26" s="11">
        <v>35.347799999999999</v>
      </c>
      <c r="F26" s="11"/>
      <c r="G26" s="11"/>
      <c r="H26" s="11">
        <v>35.347799999999999</v>
      </c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9.5" customHeight="1">
      <c r="A27" s="82" t="s">
        <v>98</v>
      </c>
      <c r="B27" s="82" t="s">
        <v>99</v>
      </c>
      <c r="C27" s="11">
        <v>17.6739</v>
      </c>
      <c r="D27" s="11">
        <v>17.6739</v>
      </c>
      <c r="E27" s="11">
        <v>17.6739</v>
      </c>
      <c r="F27" s="11"/>
      <c r="G27" s="11"/>
      <c r="H27" s="11">
        <v>17.6739</v>
      </c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9.5" customHeight="1">
      <c r="A28" s="82" t="s">
        <v>100</v>
      </c>
      <c r="B28" s="82" t="s">
        <v>101</v>
      </c>
      <c r="C28" s="11">
        <v>5.0181779999999998</v>
      </c>
      <c r="D28" s="11">
        <v>5.0181779999999998</v>
      </c>
      <c r="E28" s="11">
        <v>5.0181779999999998</v>
      </c>
      <c r="F28" s="11"/>
      <c r="G28" s="11"/>
      <c r="H28" s="11">
        <v>5.0181779999999998</v>
      </c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9.5" customHeight="1">
      <c r="A29" s="9" t="s">
        <v>102</v>
      </c>
      <c r="B29" s="9" t="s">
        <v>103</v>
      </c>
      <c r="C29" s="11">
        <v>42.417360000000002</v>
      </c>
      <c r="D29" s="11">
        <v>42.417360000000002</v>
      </c>
      <c r="E29" s="11">
        <v>42.417360000000002</v>
      </c>
      <c r="F29" s="11"/>
      <c r="G29" s="11"/>
      <c r="H29" s="11">
        <v>42.417360000000002</v>
      </c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9.5" customHeight="1">
      <c r="A30" s="44" t="s">
        <v>104</v>
      </c>
      <c r="B30" s="44" t="s">
        <v>105</v>
      </c>
      <c r="C30" s="11">
        <v>42.417360000000002</v>
      </c>
      <c r="D30" s="11">
        <v>42.417360000000002</v>
      </c>
      <c r="E30" s="11">
        <v>42.417360000000002</v>
      </c>
      <c r="F30" s="11"/>
      <c r="G30" s="11"/>
      <c r="H30" s="11">
        <v>42.417360000000002</v>
      </c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9.5" customHeight="1">
      <c r="A31" s="82" t="s">
        <v>106</v>
      </c>
      <c r="B31" s="82" t="s">
        <v>107</v>
      </c>
      <c r="C31" s="11">
        <v>42.417360000000002</v>
      </c>
      <c r="D31" s="11">
        <v>42.417360000000002</v>
      </c>
      <c r="E31" s="11">
        <v>42.417360000000002</v>
      </c>
      <c r="F31" s="11"/>
      <c r="G31" s="11"/>
      <c r="H31" s="11">
        <v>42.417360000000002</v>
      </c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7.25" customHeight="1">
      <c r="A32" s="173" t="s">
        <v>108</v>
      </c>
      <c r="B32" s="174" t="s">
        <v>108</v>
      </c>
      <c r="C32" s="11">
        <v>2571.3914239999999</v>
      </c>
      <c r="D32" s="11">
        <v>822.39142400000003</v>
      </c>
      <c r="E32" s="11">
        <v>822.39142400000003</v>
      </c>
      <c r="F32" s="11">
        <v>1749</v>
      </c>
      <c r="G32" s="11">
        <v>1749</v>
      </c>
      <c r="H32" s="11">
        <v>2571.3914239999999</v>
      </c>
      <c r="I32" s="11"/>
      <c r="J32" s="11"/>
      <c r="K32" s="11"/>
      <c r="L32" s="11"/>
      <c r="M32" s="11"/>
      <c r="N32" s="11"/>
      <c r="O32" s="11"/>
      <c r="P32" s="11"/>
      <c r="Q32" s="11"/>
    </row>
  </sheetData>
  <mergeCells count="13">
    <mergeCell ref="A32:B32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16"/>
  <sheetViews>
    <sheetView showZeros="0" workbookViewId="0"/>
  </sheetViews>
  <sheetFormatPr defaultColWidth="9.08984375" defaultRowHeight="14.25" customHeight="1"/>
  <cols>
    <col min="1" max="1" width="49.26953125" customWidth="1"/>
    <col min="2" max="2" width="38.81640625" customWidth="1"/>
    <col min="3" max="3" width="52.7265625" customWidth="1"/>
    <col min="4" max="4" width="36.453125" customWidth="1"/>
  </cols>
  <sheetData>
    <row r="1" spans="1:4" ht="14.25" customHeight="1">
      <c r="A1" s="97"/>
      <c r="C1" s="103"/>
      <c r="D1" s="76" t="s">
        <v>109</v>
      </c>
    </row>
    <row r="2" spans="1:4" ht="31.5" customHeight="1">
      <c r="A2" s="182" t="s">
        <v>110</v>
      </c>
      <c r="B2" s="183"/>
      <c r="C2" s="184"/>
      <c r="D2" s="183"/>
    </row>
    <row r="3" spans="1:4" ht="17.25" customHeight="1">
      <c r="A3" s="185" t="str">
        <f>"单位名称："&amp;"曲靖经济技术开发区党政办公室"</f>
        <v>单位名称：曲靖经济技术开发区党政办公室</v>
      </c>
      <c r="B3" s="186"/>
      <c r="C3" s="103"/>
      <c r="D3" s="122" t="s">
        <v>2</v>
      </c>
    </row>
    <row r="4" spans="1:4" ht="19.5" customHeight="1">
      <c r="A4" s="170" t="s">
        <v>3</v>
      </c>
      <c r="B4" s="170"/>
      <c r="C4" s="187" t="s">
        <v>4</v>
      </c>
      <c r="D4" s="188"/>
    </row>
    <row r="5" spans="1:4" ht="21.75" customHeight="1">
      <c r="A5" s="170" t="s">
        <v>5</v>
      </c>
      <c r="B5" s="189" t="s">
        <v>6</v>
      </c>
      <c r="C5" s="191" t="s">
        <v>111</v>
      </c>
      <c r="D5" s="189" t="s">
        <v>6</v>
      </c>
    </row>
    <row r="6" spans="1:4" ht="17.25" customHeight="1">
      <c r="A6" s="170"/>
      <c r="B6" s="190"/>
      <c r="C6" s="191"/>
      <c r="D6" s="190"/>
    </row>
    <row r="7" spans="1:4" ht="17.25" customHeight="1">
      <c r="A7" s="9" t="s">
        <v>112</v>
      </c>
      <c r="B7" s="11">
        <v>2571.3914239999999</v>
      </c>
      <c r="C7" s="9" t="s">
        <v>113</v>
      </c>
      <c r="D7" s="11">
        <v>2571.3914239999999</v>
      </c>
    </row>
    <row r="8" spans="1:4" ht="17.25" customHeight="1">
      <c r="A8" s="9" t="s">
        <v>114</v>
      </c>
      <c r="B8" s="11">
        <v>2571.3914239999999</v>
      </c>
      <c r="C8" s="9" t="str">
        <f>"(一)"&amp;"一般公共服务支出"</f>
        <v>(一)一般公共服务支出</v>
      </c>
      <c r="D8" s="11">
        <v>2342.1670100000001</v>
      </c>
    </row>
    <row r="9" spans="1:4" ht="17.25" customHeight="1">
      <c r="A9" s="9" t="s">
        <v>115</v>
      </c>
      <c r="B9" s="11"/>
      <c r="C9" s="9" t="str">
        <f>"(二)"&amp;"社会保障和就业支出"</f>
        <v>(二)社会保障和就业支出</v>
      </c>
      <c r="D9" s="11">
        <v>128.76717600000001</v>
      </c>
    </row>
    <row r="10" spans="1:4" ht="17.25" customHeight="1">
      <c r="A10" s="9" t="s">
        <v>116</v>
      </c>
      <c r="B10" s="11"/>
      <c r="C10" s="9" t="str">
        <f>"(三)"&amp;"卫生健康支出"</f>
        <v>(三)卫生健康支出</v>
      </c>
      <c r="D10" s="11">
        <v>58.039878000000002</v>
      </c>
    </row>
    <row r="11" spans="1:4" ht="17.25" customHeight="1">
      <c r="A11" s="9" t="s">
        <v>117</v>
      </c>
      <c r="B11" s="11"/>
      <c r="C11" s="9" t="str">
        <f>"(四)"&amp;"住房保障支出"</f>
        <v>(四)住房保障支出</v>
      </c>
      <c r="D11" s="11">
        <v>42.417360000000002</v>
      </c>
    </row>
    <row r="12" spans="1:4" ht="17.25" customHeight="1">
      <c r="A12" s="9" t="s">
        <v>114</v>
      </c>
      <c r="B12" s="11"/>
      <c r="C12" s="9"/>
      <c r="D12" s="11"/>
    </row>
    <row r="13" spans="1:4" ht="17.25" customHeight="1">
      <c r="A13" s="9" t="s">
        <v>115</v>
      </c>
      <c r="B13" s="11"/>
      <c r="C13" s="9"/>
      <c r="D13" s="11"/>
    </row>
    <row r="14" spans="1:4" ht="17.25" customHeight="1">
      <c r="A14" s="9" t="s">
        <v>116</v>
      </c>
      <c r="B14" s="11"/>
      <c r="C14" s="9"/>
      <c r="D14" s="11"/>
    </row>
    <row r="15" spans="1:4" ht="14.25" customHeight="1">
      <c r="A15" s="9"/>
      <c r="B15" s="11"/>
      <c r="C15" s="9" t="s">
        <v>118</v>
      </c>
      <c r="D15" s="11"/>
    </row>
    <row r="16" spans="1:4" ht="17.25" customHeight="1">
      <c r="A16" s="104" t="s">
        <v>119</v>
      </c>
      <c r="B16" s="11">
        <v>2571.3914239999999</v>
      </c>
      <c r="C16" s="104" t="s">
        <v>23</v>
      </c>
      <c r="D16" s="11">
        <v>2571.3914239999999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2"/>
  <sheetViews>
    <sheetView showZeros="0" workbookViewId="0"/>
  </sheetViews>
  <sheetFormatPr defaultColWidth="9.08984375" defaultRowHeight="14.25" customHeight="1"/>
  <cols>
    <col min="1" max="1" width="20.08984375" customWidth="1"/>
    <col min="2" max="2" width="44" customWidth="1"/>
    <col min="3" max="3" width="24.26953125" customWidth="1"/>
    <col min="4" max="4" width="16.54296875" customWidth="1"/>
    <col min="5" max="7" width="24.26953125" customWidth="1"/>
  </cols>
  <sheetData>
    <row r="1" spans="1:7" ht="14.25" customHeight="1">
      <c r="D1" s="101"/>
      <c r="F1" s="28"/>
      <c r="G1" s="21" t="s">
        <v>120</v>
      </c>
    </row>
    <row r="2" spans="1:7" ht="39" customHeight="1">
      <c r="A2" s="192" t="s">
        <v>121</v>
      </c>
      <c r="B2" s="192"/>
      <c r="C2" s="192"/>
      <c r="D2" s="192"/>
      <c r="E2" s="192"/>
      <c r="F2" s="192"/>
      <c r="G2" s="192"/>
    </row>
    <row r="3" spans="1:7" ht="18" customHeight="1">
      <c r="A3" s="193" t="str">
        <f>"单位名称："&amp;"曲靖经济技术开发区党政办公室"</f>
        <v>单位名称：曲靖经济技术开发区党政办公室</v>
      </c>
      <c r="B3" s="194"/>
      <c r="C3" s="194"/>
      <c r="D3" s="194"/>
      <c r="E3" s="194"/>
      <c r="F3" s="56"/>
      <c r="G3" s="122" t="s">
        <v>2</v>
      </c>
    </row>
    <row r="4" spans="1:7" ht="20.25" customHeight="1">
      <c r="A4" s="195" t="s">
        <v>122</v>
      </c>
      <c r="B4" s="196"/>
      <c r="C4" s="200" t="s">
        <v>29</v>
      </c>
      <c r="D4" s="197" t="s">
        <v>49</v>
      </c>
      <c r="E4" s="170"/>
      <c r="F4" s="170"/>
      <c r="G4" s="170" t="s">
        <v>50</v>
      </c>
    </row>
    <row r="5" spans="1:7" ht="20.25" customHeight="1">
      <c r="A5" s="102" t="s">
        <v>47</v>
      </c>
      <c r="B5" s="102" t="s">
        <v>48</v>
      </c>
      <c r="C5" s="170"/>
      <c r="D5" s="33" t="s">
        <v>31</v>
      </c>
      <c r="E5" s="33" t="s">
        <v>123</v>
      </c>
      <c r="F5" s="33" t="s">
        <v>124</v>
      </c>
      <c r="G5" s="170"/>
    </row>
    <row r="6" spans="1:7" ht="13.5" customHeight="1">
      <c r="A6" s="102" t="s">
        <v>125</v>
      </c>
      <c r="B6" s="102" t="s">
        <v>126</v>
      </c>
      <c r="C6" s="102" t="s">
        <v>127</v>
      </c>
      <c r="D6" s="58" t="s">
        <v>128</v>
      </c>
      <c r="E6" s="58" t="s">
        <v>129</v>
      </c>
      <c r="F6" s="58" t="s">
        <v>130</v>
      </c>
      <c r="G6" s="37">
        <v>7</v>
      </c>
    </row>
    <row r="7" spans="1:7" ht="18" customHeight="1">
      <c r="A7" s="9" t="s">
        <v>58</v>
      </c>
      <c r="B7" s="9" t="s">
        <v>59</v>
      </c>
      <c r="C7" s="11">
        <v>2342.1670100000001</v>
      </c>
      <c r="D7" s="11">
        <v>593.16701</v>
      </c>
      <c r="E7" s="11">
        <v>512.33810000000005</v>
      </c>
      <c r="F7" s="11">
        <v>80.828909999999993</v>
      </c>
      <c r="G7" s="11">
        <v>1749</v>
      </c>
    </row>
    <row r="8" spans="1:7" ht="18" customHeight="1">
      <c r="A8" s="44" t="s">
        <v>60</v>
      </c>
      <c r="B8" s="44" t="s">
        <v>61</v>
      </c>
      <c r="C8" s="11">
        <v>1637.1670099999999</v>
      </c>
      <c r="D8" s="11">
        <v>593.16701</v>
      </c>
      <c r="E8" s="11">
        <v>512.33810000000005</v>
      </c>
      <c r="F8" s="11">
        <v>80.828909999999993</v>
      </c>
      <c r="G8" s="11">
        <v>1044</v>
      </c>
    </row>
    <row r="9" spans="1:7" ht="18" customHeight="1">
      <c r="A9" s="82" t="s">
        <v>62</v>
      </c>
      <c r="B9" s="82" t="s">
        <v>63</v>
      </c>
      <c r="C9" s="11">
        <v>593.16701</v>
      </c>
      <c r="D9" s="11">
        <v>593.16701</v>
      </c>
      <c r="E9" s="11">
        <v>512.33810000000005</v>
      </c>
      <c r="F9" s="11">
        <v>80.828909999999993</v>
      </c>
      <c r="G9" s="11"/>
    </row>
    <row r="10" spans="1:7" ht="18" customHeight="1">
      <c r="A10" s="82" t="s">
        <v>64</v>
      </c>
      <c r="B10" s="82" t="s">
        <v>65</v>
      </c>
      <c r="C10" s="11">
        <v>424</v>
      </c>
      <c r="D10" s="11"/>
      <c r="E10" s="11"/>
      <c r="F10" s="11"/>
      <c r="G10" s="11">
        <v>424</v>
      </c>
    </row>
    <row r="11" spans="1:7" ht="18" customHeight="1">
      <c r="A11" s="82" t="s">
        <v>66</v>
      </c>
      <c r="B11" s="82" t="s">
        <v>67</v>
      </c>
      <c r="C11" s="11">
        <v>620</v>
      </c>
      <c r="D11" s="11"/>
      <c r="E11" s="11"/>
      <c r="F11" s="11"/>
      <c r="G11" s="11">
        <v>620</v>
      </c>
    </row>
    <row r="12" spans="1:7" ht="18" customHeight="1">
      <c r="A12" s="44" t="s">
        <v>68</v>
      </c>
      <c r="B12" s="44" t="s">
        <v>69</v>
      </c>
      <c r="C12" s="11">
        <v>152</v>
      </c>
      <c r="D12" s="11"/>
      <c r="E12" s="11"/>
      <c r="F12" s="11"/>
      <c r="G12" s="11">
        <v>152</v>
      </c>
    </row>
    <row r="13" spans="1:7" ht="18" customHeight="1">
      <c r="A13" s="82" t="s">
        <v>70</v>
      </c>
      <c r="B13" s="82" t="s">
        <v>71</v>
      </c>
      <c r="C13" s="11">
        <v>152</v>
      </c>
      <c r="D13" s="11"/>
      <c r="E13" s="11"/>
      <c r="F13" s="11"/>
      <c r="G13" s="11">
        <v>152</v>
      </c>
    </row>
    <row r="14" spans="1:7" ht="18" customHeight="1">
      <c r="A14" s="44" t="s">
        <v>72</v>
      </c>
      <c r="B14" s="44" t="s">
        <v>73</v>
      </c>
      <c r="C14" s="11">
        <v>40</v>
      </c>
      <c r="D14" s="11"/>
      <c r="E14" s="11"/>
      <c r="F14" s="11"/>
      <c r="G14" s="11">
        <v>40</v>
      </c>
    </row>
    <row r="15" spans="1:7" ht="18" customHeight="1">
      <c r="A15" s="82" t="s">
        <v>74</v>
      </c>
      <c r="B15" s="82" t="s">
        <v>75</v>
      </c>
      <c r="C15" s="11">
        <v>40</v>
      </c>
      <c r="D15" s="11"/>
      <c r="E15" s="11"/>
      <c r="F15" s="11"/>
      <c r="G15" s="11">
        <v>40</v>
      </c>
    </row>
    <row r="16" spans="1:7" ht="18" customHeight="1">
      <c r="A16" s="44" t="s">
        <v>76</v>
      </c>
      <c r="B16" s="44" t="s">
        <v>77</v>
      </c>
      <c r="C16" s="11">
        <v>200</v>
      </c>
      <c r="D16" s="11"/>
      <c r="E16" s="11"/>
      <c r="F16" s="11"/>
      <c r="G16" s="11">
        <v>200</v>
      </c>
    </row>
    <row r="17" spans="1:7" ht="18" customHeight="1">
      <c r="A17" s="82" t="s">
        <v>78</v>
      </c>
      <c r="B17" s="82" t="s">
        <v>79</v>
      </c>
      <c r="C17" s="11">
        <v>200</v>
      </c>
      <c r="D17" s="11"/>
      <c r="E17" s="11"/>
      <c r="F17" s="11"/>
      <c r="G17" s="11">
        <v>200</v>
      </c>
    </row>
    <row r="18" spans="1:7" ht="18" customHeight="1">
      <c r="A18" s="44" t="s">
        <v>80</v>
      </c>
      <c r="B18" s="44" t="s">
        <v>81</v>
      </c>
      <c r="C18" s="11">
        <v>313</v>
      </c>
      <c r="D18" s="11"/>
      <c r="E18" s="11"/>
      <c r="F18" s="11"/>
      <c r="G18" s="11">
        <v>313</v>
      </c>
    </row>
    <row r="19" spans="1:7" ht="18" customHeight="1">
      <c r="A19" s="82" t="s">
        <v>82</v>
      </c>
      <c r="B19" s="82" t="s">
        <v>83</v>
      </c>
      <c r="C19" s="11">
        <v>313</v>
      </c>
      <c r="D19" s="11"/>
      <c r="E19" s="11"/>
      <c r="F19" s="11"/>
      <c r="G19" s="11">
        <v>313</v>
      </c>
    </row>
    <row r="20" spans="1:7" ht="18" customHeight="1">
      <c r="A20" s="9" t="s">
        <v>84</v>
      </c>
      <c r="B20" s="9" t="s">
        <v>85</v>
      </c>
      <c r="C20" s="11">
        <v>128.76717600000001</v>
      </c>
      <c r="D20" s="11">
        <v>128.76717600000001</v>
      </c>
      <c r="E20" s="11">
        <v>128.76717600000001</v>
      </c>
      <c r="F20" s="11"/>
      <c r="G20" s="11"/>
    </row>
    <row r="21" spans="1:7" ht="18" customHeight="1">
      <c r="A21" s="44" t="s">
        <v>86</v>
      </c>
      <c r="B21" s="44" t="s">
        <v>87</v>
      </c>
      <c r="C21" s="11">
        <v>128.76717600000001</v>
      </c>
      <c r="D21" s="11">
        <v>128.76717600000001</v>
      </c>
      <c r="E21" s="11">
        <v>128.76717600000001</v>
      </c>
      <c r="F21" s="11"/>
      <c r="G21" s="11"/>
    </row>
    <row r="22" spans="1:7" ht="18" customHeight="1">
      <c r="A22" s="82" t="s">
        <v>88</v>
      </c>
      <c r="B22" s="82" t="s">
        <v>89</v>
      </c>
      <c r="C22" s="11">
        <v>43.815240000000003</v>
      </c>
      <c r="D22" s="11">
        <v>43.815240000000003</v>
      </c>
      <c r="E22" s="11">
        <v>43.815240000000003</v>
      </c>
      <c r="F22" s="11"/>
      <c r="G22" s="11"/>
    </row>
    <row r="23" spans="1:7" ht="18" customHeight="1">
      <c r="A23" s="82" t="s">
        <v>90</v>
      </c>
      <c r="B23" s="82" t="s">
        <v>91</v>
      </c>
      <c r="C23" s="11">
        <v>84.951936000000003</v>
      </c>
      <c r="D23" s="11">
        <v>84.951936000000003</v>
      </c>
      <c r="E23" s="11">
        <v>84.951936000000003</v>
      </c>
      <c r="F23" s="11"/>
      <c r="G23" s="11"/>
    </row>
    <row r="24" spans="1:7" ht="18" customHeight="1">
      <c r="A24" s="9" t="s">
        <v>92</v>
      </c>
      <c r="B24" s="9" t="s">
        <v>93</v>
      </c>
      <c r="C24" s="11">
        <v>58.039878000000002</v>
      </c>
      <c r="D24" s="11">
        <v>58.039878000000002</v>
      </c>
      <c r="E24" s="11">
        <v>58.039878000000002</v>
      </c>
      <c r="F24" s="11"/>
      <c r="G24" s="11"/>
    </row>
    <row r="25" spans="1:7" ht="18" customHeight="1">
      <c r="A25" s="44" t="s">
        <v>94</v>
      </c>
      <c r="B25" s="44" t="s">
        <v>95</v>
      </c>
      <c r="C25" s="11">
        <v>58.039878000000002</v>
      </c>
      <c r="D25" s="11">
        <v>58.039878000000002</v>
      </c>
      <c r="E25" s="11">
        <v>58.039878000000002</v>
      </c>
      <c r="F25" s="11"/>
      <c r="G25" s="11"/>
    </row>
    <row r="26" spans="1:7" ht="18" customHeight="1">
      <c r="A26" s="82" t="s">
        <v>96</v>
      </c>
      <c r="B26" s="82" t="s">
        <v>97</v>
      </c>
      <c r="C26" s="11">
        <v>35.347799999999999</v>
      </c>
      <c r="D26" s="11">
        <v>35.347799999999999</v>
      </c>
      <c r="E26" s="11">
        <v>35.347799999999999</v>
      </c>
      <c r="F26" s="11"/>
      <c r="G26" s="11"/>
    </row>
    <row r="27" spans="1:7" ht="18" customHeight="1">
      <c r="A27" s="82" t="s">
        <v>98</v>
      </c>
      <c r="B27" s="82" t="s">
        <v>99</v>
      </c>
      <c r="C27" s="11">
        <v>17.6739</v>
      </c>
      <c r="D27" s="11">
        <v>17.6739</v>
      </c>
      <c r="E27" s="11">
        <v>17.6739</v>
      </c>
      <c r="F27" s="11"/>
      <c r="G27" s="11"/>
    </row>
    <row r="28" spans="1:7" ht="18" customHeight="1">
      <c r="A28" s="82" t="s">
        <v>100</v>
      </c>
      <c r="B28" s="82" t="s">
        <v>101</v>
      </c>
      <c r="C28" s="11">
        <v>5.0181779999999998</v>
      </c>
      <c r="D28" s="11">
        <v>5.0181779999999998</v>
      </c>
      <c r="E28" s="11">
        <v>5.0181779999999998</v>
      </c>
      <c r="F28" s="11"/>
      <c r="G28" s="11"/>
    </row>
    <row r="29" spans="1:7" ht="18" customHeight="1">
      <c r="A29" s="9" t="s">
        <v>102</v>
      </c>
      <c r="B29" s="9" t="s">
        <v>103</v>
      </c>
      <c r="C29" s="11">
        <v>42.417360000000002</v>
      </c>
      <c r="D29" s="11">
        <v>42.417360000000002</v>
      </c>
      <c r="E29" s="11">
        <v>42.417360000000002</v>
      </c>
      <c r="F29" s="11"/>
      <c r="G29" s="11"/>
    </row>
    <row r="30" spans="1:7" ht="18" customHeight="1">
      <c r="A30" s="44" t="s">
        <v>104</v>
      </c>
      <c r="B30" s="44" t="s">
        <v>105</v>
      </c>
      <c r="C30" s="11">
        <v>42.417360000000002</v>
      </c>
      <c r="D30" s="11">
        <v>42.417360000000002</v>
      </c>
      <c r="E30" s="11">
        <v>42.417360000000002</v>
      </c>
      <c r="F30" s="11"/>
      <c r="G30" s="11"/>
    </row>
    <row r="31" spans="1:7" ht="18" customHeight="1">
      <c r="A31" s="82" t="s">
        <v>106</v>
      </c>
      <c r="B31" s="82" t="s">
        <v>107</v>
      </c>
      <c r="C31" s="11">
        <v>42.417360000000002</v>
      </c>
      <c r="D31" s="11">
        <v>42.417360000000002</v>
      </c>
      <c r="E31" s="11">
        <v>42.417360000000002</v>
      </c>
      <c r="F31" s="11"/>
      <c r="G31" s="11"/>
    </row>
    <row r="32" spans="1:7" ht="18" customHeight="1">
      <c r="A32" s="198" t="s">
        <v>108</v>
      </c>
      <c r="B32" s="199" t="s">
        <v>108</v>
      </c>
      <c r="C32" s="11">
        <v>2571.3914239999999</v>
      </c>
      <c r="D32" s="11">
        <v>822.39142400000003</v>
      </c>
      <c r="E32" s="11">
        <v>741.56251399999996</v>
      </c>
      <c r="F32" s="11">
        <v>80.828909999999993</v>
      </c>
      <c r="G32" s="11">
        <v>1749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Z34"/>
  <sheetViews>
    <sheetView showGridLines="0" showZeros="0" workbookViewId="0">
      <selection activeCell="A2" sqref="A2:Z2"/>
    </sheetView>
  </sheetViews>
  <sheetFormatPr defaultColWidth="9.08984375" defaultRowHeight="14.25" customHeight="1"/>
  <cols>
    <col min="1" max="1" width="5.81640625" customWidth="1"/>
    <col min="2" max="2" width="7.08984375" customWidth="1"/>
    <col min="3" max="3" width="44" customWidth="1"/>
    <col min="4" max="4" width="29.54296875" customWidth="1"/>
    <col min="5" max="13" width="19.453125" customWidth="1"/>
    <col min="14" max="14" width="7.54296875" customWidth="1"/>
    <col min="15" max="15" width="6.26953125" customWidth="1"/>
    <col min="16" max="16" width="44" customWidth="1"/>
    <col min="17" max="17" width="21.7265625" customWidth="1"/>
    <col min="18" max="26" width="18.81640625" customWidth="1"/>
  </cols>
  <sheetData>
    <row r="1" spans="1:26" ht="12" customHeight="1">
      <c r="A1" s="88"/>
      <c r="D1" s="29"/>
      <c r="K1" s="29"/>
      <c r="L1" s="29"/>
      <c r="M1" s="29"/>
      <c r="Q1" s="29"/>
      <c r="W1" s="28"/>
      <c r="X1" s="28"/>
      <c r="Y1" s="28"/>
      <c r="Z1" s="27" t="s">
        <v>131</v>
      </c>
    </row>
    <row r="2" spans="1:26" ht="39" customHeight="1">
      <c r="A2" s="201" t="s">
        <v>132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3"/>
    </row>
    <row r="3" spans="1:26" ht="19.5" customHeight="1">
      <c r="A3" s="204" t="str">
        <f>"单位名称："&amp;"曲靖经济技术开发区党政办公室"</f>
        <v>单位名称：曲靖经济技术开发区党政办公室</v>
      </c>
      <c r="B3" s="194"/>
      <c r="C3" s="194"/>
      <c r="D3" s="29"/>
      <c r="K3" s="29"/>
      <c r="L3" s="29"/>
      <c r="M3" s="29"/>
      <c r="Q3" s="29"/>
      <c r="W3" s="56"/>
      <c r="X3" s="56"/>
      <c r="Y3" s="56"/>
      <c r="Z3" s="56" t="s">
        <v>2</v>
      </c>
    </row>
    <row r="4" spans="1:26" ht="19.5" customHeight="1">
      <c r="A4" s="188" t="s">
        <v>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 t="s">
        <v>4</v>
      </c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</row>
    <row r="5" spans="1:26" ht="21.75" customHeight="1">
      <c r="A5" s="205" t="s">
        <v>133</v>
      </c>
      <c r="B5" s="206"/>
      <c r="C5" s="205"/>
      <c r="D5" s="188" t="s">
        <v>29</v>
      </c>
      <c r="E5" s="188"/>
      <c r="F5" s="188"/>
      <c r="G5" s="188"/>
      <c r="H5" s="188" t="s">
        <v>33</v>
      </c>
      <c r="I5" s="188"/>
      <c r="J5" s="188"/>
      <c r="K5" s="188" t="s">
        <v>34</v>
      </c>
      <c r="L5" s="188"/>
      <c r="M5" s="188"/>
      <c r="N5" s="205" t="s">
        <v>134</v>
      </c>
      <c r="O5" s="206"/>
      <c r="P5" s="205"/>
      <c r="Q5" s="188" t="s">
        <v>29</v>
      </c>
      <c r="R5" s="207" t="s">
        <v>32</v>
      </c>
      <c r="S5" s="208"/>
      <c r="T5" s="209"/>
      <c r="U5" s="207" t="s">
        <v>33</v>
      </c>
      <c r="V5" s="208"/>
      <c r="W5" s="188"/>
      <c r="X5" s="188" t="s">
        <v>34</v>
      </c>
      <c r="Y5" s="188"/>
      <c r="Z5" s="209"/>
    </row>
    <row r="6" spans="1:26" ht="17.25" customHeight="1">
      <c r="A6" s="90" t="s">
        <v>135</v>
      </c>
      <c r="B6" s="90" t="s">
        <v>136</v>
      </c>
      <c r="C6" s="90" t="s">
        <v>48</v>
      </c>
      <c r="D6" s="188"/>
      <c r="E6" s="89"/>
      <c r="F6" s="89"/>
      <c r="G6" s="89"/>
      <c r="H6" s="89" t="s">
        <v>31</v>
      </c>
      <c r="I6" s="89" t="s">
        <v>49</v>
      </c>
      <c r="J6" s="89" t="s">
        <v>50</v>
      </c>
      <c r="K6" s="89" t="s">
        <v>31</v>
      </c>
      <c r="L6" s="89" t="s">
        <v>49</v>
      </c>
      <c r="M6" s="89" t="s">
        <v>50</v>
      </c>
      <c r="N6" s="90" t="s">
        <v>135</v>
      </c>
      <c r="O6" s="90" t="s">
        <v>136</v>
      </c>
      <c r="P6" s="90" t="s">
        <v>48</v>
      </c>
      <c r="Q6" s="188"/>
      <c r="R6" s="89" t="s">
        <v>31</v>
      </c>
      <c r="S6" s="89" t="s">
        <v>49</v>
      </c>
      <c r="T6" s="89" t="s">
        <v>50</v>
      </c>
      <c r="U6" s="89" t="s">
        <v>31</v>
      </c>
      <c r="V6" s="89" t="s">
        <v>49</v>
      </c>
      <c r="W6" s="89" t="s">
        <v>50</v>
      </c>
      <c r="X6" s="89" t="s">
        <v>31</v>
      </c>
      <c r="Y6" s="89" t="s">
        <v>49</v>
      </c>
      <c r="Z6" s="98" t="s">
        <v>50</v>
      </c>
    </row>
    <row r="7" spans="1:26" ht="14.25" customHeight="1">
      <c r="A7" s="91" t="s">
        <v>125</v>
      </c>
      <c r="B7" s="91" t="s">
        <v>126</v>
      </c>
      <c r="C7" s="91" t="s">
        <v>127</v>
      </c>
      <c r="D7" s="91" t="s">
        <v>128</v>
      </c>
      <c r="E7" s="92"/>
      <c r="F7" s="92"/>
      <c r="G7" s="92"/>
      <c r="H7" s="92" t="s">
        <v>137</v>
      </c>
      <c r="I7" s="92" t="s">
        <v>138</v>
      </c>
      <c r="J7" s="92" t="s">
        <v>139</v>
      </c>
      <c r="K7" s="92" t="s">
        <v>140</v>
      </c>
      <c r="L7" s="92" t="s">
        <v>141</v>
      </c>
      <c r="M7" s="92" t="s">
        <v>142</v>
      </c>
      <c r="N7" s="92" t="s">
        <v>143</v>
      </c>
      <c r="O7" s="92" t="s">
        <v>144</v>
      </c>
      <c r="P7" s="92" t="s">
        <v>145</v>
      </c>
      <c r="Q7" s="92" t="s">
        <v>146</v>
      </c>
      <c r="R7" s="92" t="s">
        <v>147</v>
      </c>
      <c r="S7" s="92" t="s">
        <v>148</v>
      </c>
      <c r="T7" s="92" t="s">
        <v>149</v>
      </c>
      <c r="U7" s="92" t="s">
        <v>150</v>
      </c>
      <c r="V7" s="92" t="s">
        <v>151</v>
      </c>
      <c r="W7" s="92" t="s">
        <v>152</v>
      </c>
      <c r="X7" s="92" t="s">
        <v>153</v>
      </c>
      <c r="Y7" s="99">
        <v>25</v>
      </c>
      <c r="Z7" s="100">
        <v>26</v>
      </c>
    </row>
    <row r="8" spans="1:26" ht="17.25" customHeight="1">
      <c r="A8" s="93" t="s">
        <v>154</v>
      </c>
      <c r="B8" s="93"/>
      <c r="C8" s="93" t="s">
        <v>155</v>
      </c>
      <c r="D8" s="11">
        <v>697.74727399999995</v>
      </c>
      <c r="E8" s="11"/>
      <c r="F8" s="11"/>
      <c r="G8" s="11"/>
      <c r="H8" s="11"/>
      <c r="I8" s="11"/>
      <c r="J8" s="11"/>
      <c r="K8" s="11"/>
      <c r="L8" s="11"/>
      <c r="M8" s="11"/>
      <c r="N8" s="9" t="s">
        <v>156</v>
      </c>
      <c r="O8" s="9"/>
      <c r="P8" s="95" t="s">
        <v>157</v>
      </c>
      <c r="Q8" s="11">
        <v>697.74727399999995</v>
      </c>
      <c r="R8" s="11">
        <v>697.74727399999995</v>
      </c>
      <c r="S8" s="11">
        <v>697.74727399999995</v>
      </c>
      <c r="T8" s="11"/>
      <c r="U8" s="11"/>
      <c r="V8" s="11"/>
      <c r="W8" s="11"/>
      <c r="X8" s="11"/>
      <c r="Y8" s="11"/>
      <c r="Z8" s="11"/>
    </row>
    <row r="9" spans="1:26" ht="17.25" customHeight="1">
      <c r="A9" s="94"/>
      <c r="B9" s="94" t="s">
        <v>158</v>
      </c>
      <c r="C9" s="94" t="s">
        <v>159</v>
      </c>
      <c r="D9" s="11">
        <v>512.33810000000005</v>
      </c>
      <c r="E9" s="11">
        <v>512.33810000000005</v>
      </c>
      <c r="F9" s="11">
        <v>512.33810000000005</v>
      </c>
      <c r="G9" s="11">
        <v>512.33810000000005</v>
      </c>
      <c r="H9" s="11"/>
      <c r="I9" s="11"/>
      <c r="J9" s="11"/>
      <c r="K9" s="11"/>
      <c r="L9" s="11"/>
      <c r="M9" s="11"/>
      <c r="N9" s="44"/>
      <c r="O9" s="44" t="s">
        <v>158</v>
      </c>
      <c r="P9" s="96" t="s">
        <v>160</v>
      </c>
      <c r="Q9" s="11">
        <v>180.4812</v>
      </c>
      <c r="R9" s="11">
        <v>180.4812</v>
      </c>
      <c r="S9" s="11">
        <v>180.4812</v>
      </c>
      <c r="T9" s="11"/>
      <c r="U9" s="11"/>
      <c r="V9" s="11"/>
      <c r="W9" s="11"/>
      <c r="X9" s="11"/>
      <c r="Y9" s="11"/>
      <c r="Z9" s="11"/>
    </row>
    <row r="10" spans="1:26" ht="17.25" customHeight="1">
      <c r="A10" s="94"/>
      <c r="B10" s="94" t="s">
        <v>161</v>
      </c>
      <c r="C10" s="94" t="s">
        <v>162</v>
      </c>
      <c r="D10" s="11">
        <v>142.99181400000001</v>
      </c>
      <c r="E10" s="11">
        <v>142.99181400000001</v>
      </c>
      <c r="F10" s="11">
        <v>142.99181400000001</v>
      </c>
      <c r="G10" s="11">
        <v>142.99181400000001</v>
      </c>
      <c r="H10" s="11"/>
      <c r="I10" s="11"/>
      <c r="J10" s="11"/>
      <c r="K10" s="11"/>
      <c r="L10" s="11"/>
      <c r="M10" s="11"/>
      <c r="N10" s="44"/>
      <c r="O10" s="44" t="s">
        <v>161</v>
      </c>
      <c r="P10" s="96" t="s">
        <v>163</v>
      </c>
      <c r="Q10" s="11">
        <v>316.8168</v>
      </c>
      <c r="R10" s="11">
        <v>316.8168</v>
      </c>
      <c r="S10" s="11">
        <v>316.8168</v>
      </c>
      <c r="T10" s="11"/>
      <c r="U10" s="11"/>
      <c r="V10" s="11"/>
      <c r="W10" s="11"/>
      <c r="X10" s="11"/>
      <c r="Y10" s="11"/>
      <c r="Z10" s="11"/>
    </row>
    <row r="11" spans="1:26" ht="17.25" customHeight="1">
      <c r="A11" s="94"/>
      <c r="B11" s="94" t="s">
        <v>164</v>
      </c>
      <c r="C11" s="94" t="s">
        <v>107</v>
      </c>
      <c r="D11" s="11">
        <v>42.417360000000002</v>
      </c>
      <c r="E11" s="11">
        <v>42.417360000000002</v>
      </c>
      <c r="F11" s="11">
        <v>42.417360000000002</v>
      </c>
      <c r="G11" s="11">
        <v>42.417360000000002</v>
      </c>
      <c r="H11" s="11"/>
      <c r="I11" s="11"/>
      <c r="J11" s="11"/>
      <c r="K11" s="11"/>
      <c r="L11" s="11"/>
      <c r="M11" s="11"/>
      <c r="N11" s="44"/>
      <c r="O11" s="44" t="s">
        <v>164</v>
      </c>
      <c r="P11" s="96" t="s">
        <v>165</v>
      </c>
      <c r="Q11" s="11">
        <v>15.040100000000001</v>
      </c>
      <c r="R11" s="11">
        <v>15.040100000000001</v>
      </c>
      <c r="S11" s="11">
        <v>15.040100000000001</v>
      </c>
      <c r="T11" s="11"/>
      <c r="U11" s="11"/>
      <c r="V11" s="11"/>
      <c r="W11" s="11"/>
      <c r="X11" s="11"/>
      <c r="Y11" s="11"/>
      <c r="Z11" s="11"/>
    </row>
    <row r="12" spans="1:26" ht="17.25" customHeight="1">
      <c r="A12" s="94"/>
      <c r="B12" s="94" t="s">
        <v>166</v>
      </c>
      <c r="C12" s="94" t="s">
        <v>167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4"/>
      <c r="O12" s="44" t="s">
        <v>168</v>
      </c>
      <c r="P12" s="96" t="s">
        <v>169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7.25" customHeight="1">
      <c r="A13" s="93" t="s">
        <v>170</v>
      </c>
      <c r="B13" s="93"/>
      <c r="C13" s="93" t="s">
        <v>171</v>
      </c>
      <c r="D13" s="11">
        <v>1809.82891</v>
      </c>
      <c r="E13" s="11">
        <v>80.828909999999993</v>
      </c>
      <c r="F13" s="11">
        <v>80.828909999999993</v>
      </c>
      <c r="G13" s="11">
        <v>80.828909999999993</v>
      </c>
      <c r="H13" s="11"/>
      <c r="I13" s="11"/>
      <c r="J13" s="11"/>
      <c r="K13" s="11"/>
      <c r="L13" s="11"/>
      <c r="M13" s="11"/>
      <c r="N13" s="44"/>
      <c r="O13" s="44" t="s">
        <v>172</v>
      </c>
      <c r="P13" s="96" t="s">
        <v>173</v>
      </c>
      <c r="Q13" s="11">
        <v>84.951936000000003</v>
      </c>
      <c r="R13" s="11">
        <v>84.951936000000003</v>
      </c>
      <c r="S13" s="11">
        <v>84.951936000000003</v>
      </c>
      <c r="T13" s="11"/>
      <c r="U13" s="11"/>
      <c r="V13" s="11"/>
      <c r="W13" s="11"/>
      <c r="X13" s="11"/>
      <c r="Y13" s="11"/>
      <c r="Z13" s="11"/>
    </row>
    <row r="14" spans="1:26" ht="17.25" customHeight="1">
      <c r="A14" s="94"/>
      <c r="B14" s="94" t="s">
        <v>158</v>
      </c>
      <c r="C14" s="94" t="s">
        <v>174</v>
      </c>
      <c r="D14" s="11">
        <v>1038.82891</v>
      </c>
      <c r="E14" s="11">
        <v>79.828909999999993</v>
      </c>
      <c r="F14" s="11">
        <v>79.828909999999993</v>
      </c>
      <c r="G14" s="11">
        <v>79.828909999999993</v>
      </c>
      <c r="H14" s="11"/>
      <c r="I14" s="11"/>
      <c r="J14" s="11"/>
      <c r="K14" s="11"/>
      <c r="L14" s="11"/>
      <c r="M14" s="11"/>
      <c r="N14" s="44"/>
      <c r="O14" s="44" t="s">
        <v>139</v>
      </c>
      <c r="P14" s="96" t="s">
        <v>175</v>
      </c>
      <c r="Q14" s="11">
        <v>35.347799999999999</v>
      </c>
      <c r="R14" s="11">
        <v>35.347799999999999</v>
      </c>
      <c r="S14" s="11">
        <v>35.347799999999999</v>
      </c>
      <c r="T14" s="11"/>
      <c r="U14" s="11"/>
      <c r="V14" s="11"/>
      <c r="W14" s="11"/>
      <c r="X14" s="11"/>
      <c r="Y14" s="11"/>
      <c r="Z14" s="11"/>
    </row>
    <row r="15" spans="1:26" ht="17.25" customHeight="1">
      <c r="A15" s="94"/>
      <c r="B15" s="94" t="s">
        <v>176</v>
      </c>
      <c r="C15" s="94" t="s">
        <v>177</v>
      </c>
      <c r="D15" s="11">
        <v>665</v>
      </c>
      <c r="E15" s="11"/>
      <c r="F15" s="11"/>
      <c r="G15" s="11"/>
      <c r="H15" s="11"/>
      <c r="I15" s="11"/>
      <c r="J15" s="11"/>
      <c r="K15" s="11"/>
      <c r="L15" s="11"/>
      <c r="M15" s="11"/>
      <c r="N15" s="44"/>
      <c r="O15" s="44" t="s">
        <v>140</v>
      </c>
      <c r="P15" s="96" t="s">
        <v>178</v>
      </c>
      <c r="Q15" s="11">
        <v>17.6739</v>
      </c>
      <c r="R15" s="11">
        <v>17.6739</v>
      </c>
      <c r="S15" s="11">
        <v>17.6739</v>
      </c>
      <c r="T15" s="11"/>
      <c r="U15" s="11"/>
      <c r="V15" s="11"/>
      <c r="W15" s="11"/>
      <c r="X15" s="11"/>
      <c r="Y15" s="11"/>
      <c r="Z15" s="11"/>
    </row>
    <row r="16" spans="1:26" ht="17.25" customHeight="1">
      <c r="A16" s="94"/>
      <c r="B16" s="94" t="s">
        <v>179</v>
      </c>
      <c r="C16" s="94" t="s">
        <v>180</v>
      </c>
      <c r="D16" s="11">
        <v>1</v>
      </c>
      <c r="E16" s="11">
        <v>1</v>
      </c>
      <c r="F16" s="11">
        <v>1</v>
      </c>
      <c r="G16" s="11">
        <v>1</v>
      </c>
      <c r="H16" s="11"/>
      <c r="I16" s="11"/>
      <c r="J16" s="11"/>
      <c r="K16" s="11"/>
      <c r="L16" s="11"/>
      <c r="M16" s="11"/>
      <c r="N16" s="44"/>
      <c r="O16" s="44" t="s">
        <v>141</v>
      </c>
      <c r="P16" s="96" t="s">
        <v>181</v>
      </c>
      <c r="Q16" s="11">
        <v>5.0181779999999998</v>
      </c>
      <c r="R16" s="11">
        <v>5.0181779999999998</v>
      </c>
      <c r="S16" s="11">
        <v>5.0181779999999998</v>
      </c>
      <c r="T16" s="11"/>
      <c r="U16" s="11"/>
      <c r="V16" s="11"/>
      <c r="W16" s="11"/>
      <c r="X16" s="11"/>
      <c r="Y16" s="11"/>
      <c r="Z16" s="11"/>
    </row>
    <row r="17" spans="1:26" ht="17.25" customHeight="1">
      <c r="A17" s="94"/>
      <c r="B17" s="94" t="s">
        <v>182</v>
      </c>
      <c r="C17" s="94" t="s">
        <v>183</v>
      </c>
      <c r="D17" s="11">
        <v>105</v>
      </c>
      <c r="E17" s="11"/>
      <c r="F17" s="11"/>
      <c r="G17" s="11"/>
      <c r="H17" s="11"/>
      <c r="I17" s="11"/>
      <c r="J17" s="11"/>
      <c r="K17" s="11"/>
      <c r="L17" s="11"/>
      <c r="M17" s="11"/>
      <c r="N17" s="44"/>
      <c r="O17" s="44" t="s">
        <v>142</v>
      </c>
      <c r="P17" s="96" t="s">
        <v>107</v>
      </c>
      <c r="Q17" s="11">
        <v>42.417360000000002</v>
      </c>
      <c r="R17" s="11">
        <v>42.417360000000002</v>
      </c>
      <c r="S17" s="11">
        <v>42.417360000000002</v>
      </c>
      <c r="T17" s="11"/>
      <c r="U17" s="11"/>
      <c r="V17" s="11"/>
      <c r="W17" s="11"/>
      <c r="X17" s="11"/>
      <c r="Y17" s="11"/>
      <c r="Z17" s="11"/>
    </row>
    <row r="18" spans="1:26" ht="17.25" customHeight="1">
      <c r="A18" s="93" t="s">
        <v>184</v>
      </c>
      <c r="B18" s="93"/>
      <c r="C18" s="93" t="s">
        <v>185</v>
      </c>
      <c r="D18" s="11">
        <v>20</v>
      </c>
      <c r="E18" s="11"/>
      <c r="F18" s="11"/>
      <c r="G18" s="11"/>
      <c r="H18" s="11"/>
      <c r="I18" s="11"/>
      <c r="J18" s="11"/>
      <c r="K18" s="11"/>
      <c r="L18" s="11"/>
      <c r="M18" s="11"/>
      <c r="N18" s="44"/>
      <c r="O18" s="44" t="s">
        <v>166</v>
      </c>
      <c r="P18" s="96" t="s">
        <v>167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7.25" customHeight="1">
      <c r="A19" s="94"/>
      <c r="B19" s="94" t="s">
        <v>161</v>
      </c>
      <c r="C19" s="94" t="s">
        <v>186</v>
      </c>
      <c r="D19" s="11">
        <v>20</v>
      </c>
      <c r="E19" s="11"/>
      <c r="F19" s="11"/>
      <c r="G19" s="11"/>
      <c r="H19" s="11"/>
      <c r="I19" s="11"/>
      <c r="J19" s="11"/>
      <c r="K19" s="11"/>
      <c r="L19" s="11"/>
      <c r="M19" s="11"/>
      <c r="N19" s="9" t="s">
        <v>187</v>
      </c>
      <c r="O19" s="9"/>
      <c r="P19" s="95" t="s">
        <v>188</v>
      </c>
      <c r="Q19" s="11">
        <v>1809.82891</v>
      </c>
      <c r="R19" s="11">
        <v>1809.82891</v>
      </c>
      <c r="S19" s="11">
        <v>80.828909999999993</v>
      </c>
      <c r="T19" s="11">
        <v>1729</v>
      </c>
      <c r="U19" s="11"/>
      <c r="V19" s="11"/>
      <c r="W19" s="11"/>
      <c r="X19" s="11"/>
      <c r="Y19" s="11"/>
      <c r="Z19" s="11"/>
    </row>
    <row r="20" spans="1:26" ht="17.25" customHeight="1">
      <c r="A20" s="93" t="s">
        <v>189</v>
      </c>
      <c r="B20" s="93"/>
      <c r="C20" s="93" t="s">
        <v>190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44"/>
      <c r="O20" s="44" t="s">
        <v>158</v>
      </c>
      <c r="P20" s="96" t="s">
        <v>191</v>
      </c>
      <c r="Q20" s="11">
        <v>387.2</v>
      </c>
      <c r="R20" s="11">
        <v>387.2</v>
      </c>
      <c r="S20" s="11">
        <v>18.2</v>
      </c>
      <c r="T20" s="11">
        <v>369</v>
      </c>
      <c r="U20" s="11"/>
      <c r="V20" s="11"/>
      <c r="W20" s="11"/>
      <c r="X20" s="11"/>
      <c r="Y20" s="11"/>
      <c r="Z20" s="11"/>
    </row>
    <row r="21" spans="1:26" ht="17.25" customHeight="1">
      <c r="A21" s="94"/>
      <c r="B21" s="94" t="s">
        <v>158</v>
      </c>
      <c r="C21" s="94" t="s">
        <v>157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4"/>
      <c r="O21" s="44" t="s">
        <v>164</v>
      </c>
      <c r="P21" s="96" t="s">
        <v>192</v>
      </c>
      <c r="Q21" s="11">
        <v>82</v>
      </c>
      <c r="R21" s="11">
        <v>82</v>
      </c>
      <c r="S21" s="11"/>
      <c r="T21" s="11">
        <v>82</v>
      </c>
      <c r="U21" s="11"/>
      <c r="V21" s="11"/>
      <c r="W21" s="11"/>
      <c r="X21" s="11"/>
      <c r="Y21" s="11"/>
      <c r="Z21" s="11"/>
    </row>
    <row r="22" spans="1:26" ht="17.25" customHeight="1">
      <c r="A22" s="93" t="s">
        <v>193</v>
      </c>
      <c r="B22" s="93"/>
      <c r="C22" s="93" t="s">
        <v>194</v>
      </c>
      <c r="D22" s="11">
        <v>43.815240000000003</v>
      </c>
      <c r="E22" s="11">
        <v>43.815240000000003</v>
      </c>
      <c r="F22" s="11">
        <v>43.815240000000003</v>
      </c>
      <c r="G22" s="11">
        <v>43.815240000000003</v>
      </c>
      <c r="H22" s="11"/>
      <c r="I22" s="11"/>
      <c r="J22" s="11"/>
      <c r="K22" s="11"/>
      <c r="L22" s="11"/>
      <c r="M22" s="11"/>
      <c r="N22" s="44"/>
      <c r="O22" s="44" t="s">
        <v>168</v>
      </c>
      <c r="P22" s="96" t="s">
        <v>195</v>
      </c>
      <c r="Q22" s="11">
        <v>90</v>
      </c>
      <c r="R22" s="11">
        <v>90</v>
      </c>
      <c r="S22" s="11"/>
      <c r="T22" s="11">
        <v>90</v>
      </c>
      <c r="U22" s="11"/>
      <c r="V22" s="11"/>
      <c r="W22" s="11"/>
      <c r="X22" s="11"/>
      <c r="Y22" s="11"/>
      <c r="Z22" s="11"/>
    </row>
    <row r="23" spans="1:26" ht="17.25" customHeight="1">
      <c r="A23" s="94"/>
      <c r="B23" s="94" t="s">
        <v>176</v>
      </c>
      <c r="C23" s="94" t="s">
        <v>196</v>
      </c>
      <c r="D23" s="11">
        <v>43.815240000000003</v>
      </c>
      <c r="E23" s="11">
        <v>43.815240000000003</v>
      </c>
      <c r="F23" s="11">
        <v>43.815240000000003</v>
      </c>
      <c r="G23" s="11">
        <v>43.815240000000003</v>
      </c>
      <c r="H23" s="11"/>
      <c r="I23" s="11"/>
      <c r="J23" s="11"/>
      <c r="K23" s="11"/>
      <c r="L23" s="11"/>
      <c r="M23" s="11"/>
      <c r="N23" s="44"/>
      <c r="O23" s="44" t="s">
        <v>182</v>
      </c>
      <c r="P23" s="96" t="s">
        <v>197</v>
      </c>
      <c r="Q23" s="11">
        <v>500</v>
      </c>
      <c r="R23" s="11">
        <v>500</v>
      </c>
      <c r="S23" s="11"/>
      <c r="T23" s="11">
        <v>500</v>
      </c>
      <c r="U23" s="11"/>
      <c r="V23" s="11"/>
      <c r="W23" s="11"/>
      <c r="X23" s="11"/>
      <c r="Y23" s="11"/>
      <c r="Z23" s="11"/>
    </row>
    <row r="24" spans="1:26" ht="17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44"/>
      <c r="O24" s="44" t="s">
        <v>142</v>
      </c>
      <c r="P24" s="96" t="s">
        <v>183</v>
      </c>
      <c r="Q24" s="11">
        <v>105</v>
      </c>
      <c r="R24" s="11">
        <v>105</v>
      </c>
      <c r="S24" s="11"/>
      <c r="T24" s="11">
        <v>105</v>
      </c>
      <c r="U24" s="11"/>
      <c r="V24" s="11"/>
      <c r="W24" s="11"/>
      <c r="X24" s="11"/>
      <c r="Y24" s="11"/>
      <c r="Z24" s="11"/>
    </row>
    <row r="25" spans="1:26" ht="17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4"/>
      <c r="O25" s="44" t="s">
        <v>146</v>
      </c>
      <c r="P25" s="96" t="s">
        <v>180</v>
      </c>
      <c r="Q25" s="11">
        <v>1</v>
      </c>
      <c r="R25" s="11">
        <v>1</v>
      </c>
      <c r="S25" s="11">
        <v>1</v>
      </c>
      <c r="T25" s="11"/>
      <c r="U25" s="11"/>
      <c r="V25" s="11"/>
      <c r="W25" s="11"/>
      <c r="X25" s="11"/>
      <c r="Y25" s="11"/>
      <c r="Z25" s="11"/>
    </row>
    <row r="26" spans="1:26" ht="17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44"/>
      <c r="O26" s="44" t="s">
        <v>198</v>
      </c>
      <c r="P26" s="96" t="s">
        <v>177</v>
      </c>
      <c r="Q26" s="11">
        <v>583</v>
      </c>
      <c r="R26" s="11">
        <v>583</v>
      </c>
      <c r="S26" s="11"/>
      <c r="T26" s="11">
        <v>583</v>
      </c>
      <c r="U26" s="11"/>
      <c r="V26" s="11"/>
      <c r="W26" s="11"/>
      <c r="X26" s="11"/>
      <c r="Y26" s="11"/>
      <c r="Z26" s="11"/>
    </row>
    <row r="27" spans="1:26" ht="17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44"/>
      <c r="O27" s="44" t="s">
        <v>199</v>
      </c>
      <c r="P27" s="96" t="s">
        <v>200</v>
      </c>
      <c r="Q27" s="11">
        <v>9.1239600000000003</v>
      </c>
      <c r="R27" s="11">
        <v>9.1239600000000003</v>
      </c>
      <c r="S27" s="11">
        <v>9.1239600000000003</v>
      </c>
      <c r="T27" s="11"/>
      <c r="U27" s="11"/>
      <c r="V27" s="11"/>
      <c r="W27" s="11"/>
      <c r="X27" s="11"/>
      <c r="Y27" s="11"/>
      <c r="Z27" s="11"/>
    </row>
    <row r="28" spans="1:26" ht="17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4"/>
      <c r="O28" s="44" t="s">
        <v>201</v>
      </c>
      <c r="P28" s="96" t="s">
        <v>202</v>
      </c>
      <c r="Q28" s="11">
        <v>11.404949999999999</v>
      </c>
      <c r="R28" s="11">
        <v>11.404949999999999</v>
      </c>
      <c r="S28" s="11">
        <v>11.404949999999999</v>
      </c>
      <c r="T28" s="11"/>
      <c r="U28" s="11"/>
      <c r="V28" s="11"/>
      <c r="W28" s="11"/>
      <c r="X28" s="11"/>
      <c r="Y28" s="11"/>
      <c r="Z28" s="11"/>
    </row>
    <row r="29" spans="1:26" ht="17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44"/>
      <c r="O29" s="44" t="s">
        <v>203</v>
      </c>
      <c r="P29" s="96" t="s">
        <v>204</v>
      </c>
      <c r="Q29" s="11">
        <v>41.1</v>
      </c>
      <c r="R29" s="11">
        <v>41.1</v>
      </c>
      <c r="S29" s="11">
        <v>41.1</v>
      </c>
      <c r="T29" s="11"/>
      <c r="U29" s="11"/>
      <c r="V29" s="11"/>
      <c r="W29" s="11"/>
      <c r="X29" s="11"/>
      <c r="Y29" s="11"/>
      <c r="Z29" s="11"/>
    </row>
    <row r="30" spans="1:26" ht="17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 t="s">
        <v>205</v>
      </c>
      <c r="O30" s="9"/>
      <c r="P30" s="95" t="s">
        <v>194</v>
      </c>
      <c r="Q30" s="11">
        <v>43.815240000000003</v>
      </c>
      <c r="R30" s="11">
        <v>43.815240000000003</v>
      </c>
      <c r="S30" s="11">
        <v>43.815240000000003</v>
      </c>
      <c r="T30" s="11"/>
      <c r="U30" s="11"/>
      <c r="V30" s="11"/>
      <c r="W30" s="11"/>
      <c r="X30" s="11"/>
      <c r="Y30" s="11"/>
      <c r="Z30" s="11"/>
    </row>
    <row r="31" spans="1:26" ht="17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44"/>
      <c r="O31" s="44" t="s">
        <v>161</v>
      </c>
      <c r="P31" s="96" t="s">
        <v>206</v>
      </c>
      <c r="Q31" s="11">
        <v>43.815240000000003</v>
      </c>
      <c r="R31" s="11">
        <v>43.815240000000003</v>
      </c>
      <c r="S31" s="11">
        <v>43.815240000000003</v>
      </c>
      <c r="T31" s="11"/>
      <c r="U31" s="11"/>
      <c r="V31" s="11"/>
      <c r="W31" s="11"/>
      <c r="X31" s="11"/>
      <c r="Y31" s="11"/>
      <c r="Z31" s="11"/>
    </row>
    <row r="32" spans="1:26" ht="17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 t="s">
        <v>207</v>
      </c>
      <c r="O32" s="9"/>
      <c r="P32" s="95" t="s">
        <v>208</v>
      </c>
      <c r="Q32" s="11">
        <v>20</v>
      </c>
      <c r="R32" s="11">
        <v>20</v>
      </c>
      <c r="S32" s="11"/>
      <c r="T32" s="11">
        <v>20</v>
      </c>
      <c r="U32" s="11"/>
      <c r="V32" s="11"/>
      <c r="W32" s="11"/>
      <c r="X32" s="11"/>
      <c r="Y32" s="11"/>
      <c r="Z32" s="11"/>
    </row>
    <row r="33" spans="1:26" ht="17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44"/>
      <c r="O33" s="44" t="s">
        <v>176</v>
      </c>
      <c r="P33" s="96" t="s">
        <v>186</v>
      </c>
      <c r="Q33" s="11">
        <v>20</v>
      </c>
      <c r="R33" s="11">
        <v>20</v>
      </c>
      <c r="S33" s="11"/>
      <c r="T33" s="11">
        <v>20</v>
      </c>
      <c r="U33" s="11"/>
      <c r="V33" s="11"/>
      <c r="W33" s="11"/>
      <c r="X33" s="11"/>
      <c r="Y33" s="11"/>
      <c r="Z33" s="11"/>
    </row>
    <row r="34" spans="1:26" ht="20.25" customHeight="1">
      <c r="A34" s="210" t="s">
        <v>23</v>
      </c>
      <c r="B34" s="211"/>
      <c r="C34" s="212"/>
      <c r="D34" s="11">
        <v>2571.3914239999999</v>
      </c>
      <c r="E34" s="11">
        <v>2571.3914239999999</v>
      </c>
      <c r="F34" s="11">
        <v>822.39142400000003</v>
      </c>
      <c r="G34" s="11">
        <v>1749</v>
      </c>
      <c r="H34" s="11"/>
      <c r="I34" s="11"/>
      <c r="J34" s="11"/>
      <c r="K34" s="11"/>
      <c r="L34" s="11"/>
      <c r="M34" s="11"/>
      <c r="N34" s="213" t="s">
        <v>23</v>
      </c>
      <c r="O34" s="213"/>
      <c r="P34" s="213"/>
      <c r="Q34" s="11">
        <v>2571.3914239999999</v>
      </c>
      <c r="R34" s="11">
        <v>2571.3914239999999</v>
      </c>
      <c r="S34" s="11">
        <v>822.39142400000003</v>
      </c>
      <c r="T34" s="11">
        <v>1749</v>
      </c>
      <c r="U34" s="11"/>
      <c r="V34" s="11"/>
      <c r="W34" s="11"/>
      <c r="X34" s="11"/>
      <c r="Y34" s="11"/>
      <c r="Z34" s="11"/>
    </row>
  </sheetData>
  <mergeCells count="16">
    <mergeCell ref="A34:C34"/>
    <mergeCell ref="N34:P34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7"/>
  <sheetViews>
    <sheetView showZeros="0" workbookViewId="0">
      <selection activeCell="E9" sqref="E9"/>
    </sheetView>
  </sheetViews>
  <sheetFormatPr defaultColWidth="9.08984375" defaultRowHeight="14.25" customHeight="1"/>
  <cols>
    <col min="1" max="2" width="27.453125" customWidth="1"/>
    <col min="3" max="3" width="17.26953125" customWidth="1"/>
    <col min="4" max="5" width="26.26953125" customWidth="1"/>
    <col min="6" max="6" width="18.7265625" customWidth="1"/>
  </cols>
  <sheetData>
    <row r="1" spans="1:6" ht="14.25" customHeight="1">
      <c r="A1" s="84"/>
      <c r="B1" s="84"/>
      <c r="C1" s="38"/>
      <c r="F1" s="85" t="s">
        <v>209</v>
      </c>
    </row>
    <row r="2" spans="1:6" ht="25.5" customHeight="1">
      <c r="A2" s="214" t="s">
        <v>210</v>
      </c>
      <c r="B2" s="214"/>
      <c r="C2" s="214"/>
      <c r="D2" s="214"/>
      <c r="E2" s="214"/>
      <c r="F2" s="214"/>
    </row>
    <row r="3" spans="1:6" ht="15.75" customHeight="1">
      <c r="A3" s="193" t="str">
        <f>"单位名称："&amp;"曲靖经济技术开发区党政办公室"</f>
        <v>单位名称：曲靖经济技术开发区党政办公室</v>
      </c>
      <c r="B3" s="215"/>
      <c r="C3" s="216"/>
      <c r="D3" s="194"/>
      <c r="F3" s="123" t="s">
        <v>2</v>
      </c>
    </row>
    <row r="4" spans="1:6" ht="19.5" customHeight="1">
      <c r="A4" s="217" t="s">
        <v>211</v>
      </c>
      <c r="B4" s="170" t="s">
        <v>212</v>
      </c>
      <c r="C4" s="170" t="s">
        <v>213</v>
      </c>
      <c r="D4" s="170"/>
      <c r="E4" s="170"/>
      <c r="F4" s="170" t="s">
        <v>180</v>
      </c>
    </row>
    <row r="5" spans="1:6" ht="19.5" customHeight="1">
      <c r="A5" s="217"/>
      <c r="B5" s="170"/>
      <c r="C5" s="33" t="s">
        <v>31</v>
      </c>
      <c r="D5" s="33" t="s">
        <v>214</v>
      </c>
      <c r="E5" s="33" t="s">
        <v>215</v>
      </c>
      <c r="F5" s="170"/>
    </row>
    <row r="6" spans="1:6" ht="18.75" customHeight="1">
      <c r="A6" s="86">
        <v>1</v>
      </c>
      <c r="B6" s="86">
        <v>2</v>
      </c>
      <c r="C6" s="87">
        <v>3</v>
      </c>
      <c r="D6" s="86">
        <v>4</v>
      </c>
      <c r="E6" s="86">
        <v>5</v>
      </c>
      <c r="F6" s="86">
        <v>6</v>
      </c>
    </row>
    <row r="7" spans="1:6" ht="18.75" customHeight="1">
      <c r="A7" s="11">
        <v>1</v>
      </c>
      <c r="B7" s="11"/>
      <c r="C7" s="11"/>
      <c r="D7" s="11"/>
      <c r="E7" s="11"/>
      <c r="F7" s="11">
        <v>1</v>
      </c>
    </row>
  </sheetData>
  <mergeCells count="6">
    <mergeCell ref="A2:F2"/>
    <mergeCell ref="A3:D3"/>
    <mergeCell ref="C4:E4"/>
    <mergeCell ref="A4:A5"/>
    <mergeCell ref="B4:B5"/>
    <mergeCell ref="F4:F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27"/>
  <sheetViews>
    <sheetView showZeros="0" workbookViewId="0">
      <selection activeCell="F11" sqref="F11"/>
    </sheetView>
  </sheetViews>
  <sheetFormatPr defaultColWidth="9.08984375" defaultRowHeight="14.25" customHeight="1" outlineLevelRow="2"/>
  <cols>
    <col min="1" max="1" width="32.81640625" customWidth="1"/>
    <col min="2" max="2" width="20.7265625" customWidth="1"/>
    <col min="3" max="3" width="31.26953125" customWidth="1"/>
    <col min="4" max="4" width="10.08984375" customWidth="1"/>
    <col min="5" max="5" width="17.54296875" customWidth="1"/>
    <col min="6" max="6" width="10.26953125" customWidth="1"/>
    <col min="7" max="7" width="23" customWidth="1"/>
    <col min="8" max="8" width="10.7265625" customWidth="1"/>
    <col min="9" max="9" width="11" customWidth="1"/>
    <col min="10" max="10" width="15.453125" customWidth="1"/>
    <col min="11" max="11" width="10.7265625" customWidth="1"/>
    <col min="12" max="13" width="11.08984375" customWidth="1"/>
    <col min="15" max="15" width="11.08984375" customWidth="1"/>
    <col min="16" max="16" width="11.81640625" customWidth="1"/>
    <col min="20" max="20" width="12.08984375" customWidth="1"/>
    <col min="21" max="23" width="12.26953125" customWidth="1"/>
    <col min="24" max="24" width="12.7265625" customWidth="1"/>
    <col min="25" max="26" width="11.08984375" customWidth="1"/>
  </cols>
  <sheetData>
    <row r="1" spans="1:26" ht="16.5" customHeight="1">
      <c r="B1" s="77"/>
      <c r="D1" s="78"/>
      <c r="E1" s="78"/>
      <c r="F1" s="78"/>
      <c r="G1" s="78"/>
      <c r="H1" s="79"/>
      <c r="I1" s="79"/>
      <c r="K1" s="79"/>
      <c r="L1" s="79"/>
      <c r="M1" s="79"/>
      <c r="P1" s="79"/>
      <c r="T1" s="79"/>
      <c r="X1" s="77"/>
      <c r="Z1" s="27" t="s">
        <v>216</v>
      </c>
    </row>
    <row r="2" spans="1:26" ht="26.25" customHeight="1">
      <c r="A2" s="218" t="s">
        <v>217</v>
      </c>
      <c r="B2" s="218"/>
      <c r="C2" s="218"/>
      <c r="D2" s="218"/>
      <c r="E2" s="218"/>
      <c r="F2" s="218"/>
      <c r="G2" s="218"/>
      <c r="H2" s="218"/>
      <c r="I2" s="218"/>
      <c r="J2" s="164"/>
      <c r="K2" s="218"/>
      <c r="L2" s="218"/>
      <c r="M2" s="218"/>
      <c r="N2" s="164"/>
      <c r="O2" s="164"/>
      <c r="P2" s="218"/>
      <c r="Q2" s="164"/>
      <c r="R2" s="164"/>
      <c r="S2" s="164"/>
      <c r="T2" s="218"/>
      <c r="U2" s="218"/>
      <c r="V2" s="218"/>
      <c r="W2" s="218"/>
      <c r="X2" s="218"/>
      <c r="Y2" s="218"/>
      <c r="Z2" s="218"/>
    </row>
    <row r="3" spans="1:26" ht="15" customHeight="1">
      <c r="A3" s="193" t="str">
        <f>"单位名称："&amp;"曲靖经济技术开发区党政办公室"</f>
        <v>单位名称：曲靖经济技术开发区党政办公室</v>
      </c>
      <c r="B3" s="219"/>
      <c r="C3" s="219"/>
      <c r="D3" s="219"/>
      <c r="E3" s="219"/>
      <c r="F3" s="219"/>
      <c r="G3" s="219"/>
      <c r="H3" s="80"/>
      <c r="I3" s="80"/>
      <c r="J3" s="4"/>
      <c r="K3" s="80"/>
      <c r="L3" s="80"/>
      <c r="M3" s="80"/>
      <c r="N3" s="4"/>
      <c r="O3" s="4"/>
      <c r="P3" s="80"/>
      <c r="Q3" s="4"/>
      <c r="R3" s="4"/>
      <c r="S3" s="4"/>
      <c r="T3" s="80"/>
      <c r="X3" s="77"/>
      <c r="Z3" s="124" t="s">
        <v>2</v>
      </c>
    </row>
    <row r="4" spans="1:26" ht="18" customHeight="1">
      <c r="A4" s="226" t="s">
        <v>218</v>
      </c>
      <c r="B4" s="226" t="s">
        <v>219</v>
      </c>
      <c r="C4" s="226" t="s">
        <v>220</v>
      </c>
      <c r="D4" s="226" t="s">
        <v>221</v>
      </c>
      <c r="E4" s="226" t="s">
        <v>222</v>
      </c>
      <c r="F4" s="226" t="s">
        <v>223</v>
      </c>
      <c r="G4" s="226" t="s">
        <v>224</v>
      </c>
      <c r="H4" s="200" t="s">
        <v>225</v>
      </c>
      <c r="I4" s="200" t="s">
        <v>225</v>
      </c>
      <c r="J4" s="170"/>
      <c r="K4" s="200"/>
      <c r="L4" s="200"/>
      <c r="M4" s="200"/>
      <c r="N4" s="170"/>
      <c r="O4" s="170"/>
      <c r="P4" s="200"/>
      <c r="Q4" s="170"/>
      <c r="R4" s="170"/>
      <c r="S4" s="170"/>
      <c r="T4" s="220" t="s">
        <v>35</v>
      </c>
      <c r="U4" s="200" t="s">
        <v>36</v>
      </c>
      <c r="V4" s="200"/>
      <c r="W4" s="200"/>
      <c r="X4" s="200"/>
      <c r="Y4" s="200"/>
      <c r="Z4" s="200"/>
    </row>
    <row r="5" spans="1:26" ht="18" customHeight="1">
      <c r="A5" s="227"/>
      <c r="B5" s="230"/>
      <c r="C5" s="227"/>
      <c r="D5" s="227"/>
      <c r="E5" s="227"/>
      <c r="F5" s="227"/>
      <c r="G5" s="227"/>
      <c r="H5" s="200" t="s">
        <v>226</v>
      </c>
      <c r="I5" s="200" t="s">
        <v>32</v>
      </c>
      <c r="J5" s="170"/>
      <c r="K5" s="200"/>
      <c r="L5" s="200"/>
      <c r="M5" s="200"/>
      <c r="N5" s="170"/>
      <c r="O5" s="170"/>
      <c r="P5" s="200"/>
      <c r="Q5" s="170" t="s">
        <v>227</v>
      </c>
      <c r="R5" s="170"/>
      <c r="S5" s="170"/>
      <c r="T5" s="226" t="s">
        <v>35</v>
      </c>
      <c r="U5" s="200" t="s">
        <v>36</v>
      </c>
      <c r="V5" s="220" t="s">
        <v>37</v>
      </c>
      <c r="W5" s="200" t="s">
        <v>36</v>
      </c>
      <c r="X5" s="220" t="s">
        <v>39</v>
      </c>
      <c r="Y5" s="220" t="s">
        <v>40</v>
      </c>
      <c r="Z5" s="221" t="s">
        <v>41</v>
      </c>
    </row>
    <row r="6" spans="1:26" ht="14.25" customHeight="1">
      <c r="A6" s="228"/>
      <c r="B6" s="228"/>
      <c r="C6" s="228"/>
      <c r="D6" s="228"/>
      <c r="E6" s="228"/>
      <c r="F6" s="228"/>
      <c r="G6" s="228"/>
      <c r="H6" s="228"/>
      <c r="I6" s="222" t="s">
        <v>228</v>
      </c>
      <c r="J6" s="221" t="s">
        <v>229</v>
      </c>
      <c r="K6" s="226" t="s">
        <v>230</v>
      </c>
      <c r="L6" s="226" t="s">
        <v>231</v>
      </c>
      <c r="M6" s="226" t="s">
        <v>232</v>
      </c>
      <c r="N6" s="226" t="s">
        <v>233</v>
      </c>
      <c r="O6" s="226" t="s">
        <v>33</v>
      </c>
      <c r="P6" s="226" t="s">
        <v>34</v>
      </c>
      <c r="Q6" s="226" t="s">
        <v>32</v>
      </c>
      <c r="R6" s="226" t="s">
        <v>33</v>
      </c>
      <c r="S6" s="226" t="s">
        <v>34</v>
      </c>
      <c r="T6" s="228"/>
      <c r="U6" s="226" t="s">
        <v>31</v>
      </c>
      <c r="V6" s="226" t="s">
        <v>37</v>
      </c>
      <c r="W6" s="226" t="s">
        <v>234</v>
      </c>
      <c r="X6" s="226" t="s">
        <v>39</v>
      </c>
      <c r="Y6" s="226" t="s">
        <v>40</v>
      </c>
      <c r="Z6" s="226" t="s">
        <v>41</v>
      </c>
    </row>
    <row r="7" spans="1:26" ht="37.5" customHeight="1">
      <c r="A7" s="229"/>
      <c r="B7" s="229"/>
      <c r="C7" s="229"/>
      <c r="D7" s="229"/>
      <c r="E7" s="229"/>
      <c r="F7" s="229"/>
      <c r="G7" s="229"/>
      <c r="H7" s="229"/>
      <c r="I7" s="26" t="s">
        <v>31</v>
      </c>
      <c r="J7" s="26" t="s">
        <v>235</v>
      </c>
      <c r="K7" s="231" t="s">
        <v>229</v>
      </c>
      <c r="L7" s="231" t="s">
        <v>231</v>
      </c>
      <c r="M7" s="231" t="s">
        <v>232</v>
      </c>
      <c r="N7" s="231" t="s">
        <v>233</v>
      </c>
      <c r="O7" s="231" t="s">
        <v>233</v>
      </c>
      <c r="P7" s="231" t="s">
        <v>233</v>
      </c>
      <c r="Q7" s="231" t="s">
        <v>231</v>
      </c>
      <c r="R7" s="231" t="s">
        <v>232</v>
      </c>
      <c r="S7" s="231" t="s">
        <v>233</v>
      </c>
      <c r="T7" s="231" t="s">
        <v>35</v>
      </c>
      <c r="U7" s="231" t="s">
        <v>31</v>
      </c>
      <c r="V7" s="231" t="s">
        <v>37</v>
      </c>
      <c r="W7" s="231" t="s">
        <v>234</v>
      </c>
      <c r="X7" s="231" t="s">
        <v>39</v>
      </c>
      <c r="Y7" s="231" t="s">
        <v>40</v>
      </c>
      <c r="Z7" s="231" t="s">
        <v>41</v>
      </c>
    </row>
    <row r="8" spans="1:26" ht="14.25" customHeight="1">
      <c r="A8" s="8">
        <v>1</v>
      </c>
      <c r="B8" s="8">
        <v>2</v>
      </c>
      <c r="C8" s="8">
        <v>3</v>
      </c>
      <c r="D8" s="8">
        <v>4</v>
      </c>
      <c r="E8" s="8">
        <v>1749</v>
      </c>
      <c r="F8" s="8">
        <v>6</v>
      </c>
      <c r="G8" s="8">
        <v>1749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37">
        <v>25</v>
      </c>
      <c r="Z8" s="83">
        <v>26</v>
      </c>
    </row>
    <row r="9" spans="1:26" ht="21" customHeight="1">
      <c r="A9" s="9" t="s">
        <v>43</v>
      </c>
      <c r="B9" s="81"/>
      <c r="C9" s="81"/>
      <c r="D9" s="81"/>
      <c r="E9" s="81"/>
      <c r="F9" s="81"/>
      <c r="G9" s="81"/>
      <c r="H9" s="11">
        <v>822.39142400000003</v>
      </c>
      <c r="I9" s="11">
        <v>822.39142400000003</v>
      </c>
      <c r="J9" s="11"/>
      <c r="K9" s="11"/>
      <c r="L9" s="11"/>
      <c r="M9" s="11"/>
      <c r="N9" s="11">
        <v>822.39142400000003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3.25" customHeight="1" outlineLevel="1">
      <c r="A10" s="44" t="s">
        <v>43</v>
      </c>
      <c r="B10" s="9"/>
      <c r="C10" s="9"/>
      <c r="D10" s="9"/>
      <c r="E10" s="9"/>
      <c r="F10" s="9"/>
      <c r="G10" s="9"/>
      <c r="H10" s="11">
        <v>822.39142400000003</v>
      </c>
      <c r="I10" s="11">
        <v>822.39142400000003</v>
      </c>
      <c r="J10" s="11"/>
      <c r="K10" s="11"/>
      <c r="L10" s="11"/>
      <c r="M10" s="11"/>
      <c r="N10" s="11">
        <v>822.39142400000003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3.25" customHeight="1" outlineLevel="2">
      <c r="A11" s="82" t="s">
        <v>43</v>
      </c>
      <c r="B11" s="9" t="s">
        <v>236</v>
      </c>
      <c r="C11" s="9" t="s">
        <v>237</v>
      </c>
      <c r="D11" s="9" t="s">
        <v>62</v>
      </c>
      <c r="E11" s="9" t="s">
        <v>238</v>
      </c>
      <c r="F11" s="9" t="s">
        <v>238</v>
      </c>
      <c r="G11" s="9" t="s">
        <v>238</v>
      </c>
      <c r="H11" s="11">
        <v>180.4812</v>
      </c>
      <c r="I11" s="11">
        <v>180.4812</v>
      </c>
      <c r="J11" s="11"/>
      <c r="K11" s="11"/>
      <c r="L11" s="11"/>
      <c r="M11" s="11"/>
      <c r="N11" s="11">
        <v>180.4812</v>
      </c>
      <c r="O11" s="9"/>
      <c r="P11" s="9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3.25" customHeight="1" outlineLevel="2">
      <c r="A12" s="82" t="s">
        <v>43</v>
      </c>
      <c r="B12" s="9" t="s">
        <v>236</v>
      </c>
      <c r="C12" s="9" t="s">
        <v>237</v>
      </c>
      <c r="D12" s="9" t="s">
        <v>62</v>
      </c>
      <c r="E12" s="9" t="s">
        <v>239</v>
      </c>
      <c r="F12" s="9" t="s">
        <v>239</v>
      </c>
      <c r="G12" s="9" t="s">
        <v>239</v>
      </c>
      <c r="H12" s="11">
        <v>260.12279999999998</v>
      </c>
      <c r="I12" s="11">
        <v>260.12279999999998</v>
      </c>
      <c r="J12" s="11"/>
      <c r="K12" s="11"/>
      <c r="L12" s="11"/>
      <c r="M12" s="11"/>
      <c r="N12" s="11">
        <v>260.12279999999998</v>
      </c>
      <c r="O12" s="9"/>
      <c r="P12" s="9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3.25" customHeight="1" outlineLevel="2">
      <c r="A13" s="82" t="s">
        <v>43</v>
      </c>
      <c r="B13" s="9" t="s">
        <v>236</v>
      </c>
      <c r="C13" s="9" t="s">
        <v>237</v>
      </c>
      <c r="D13" s="9" t="s">
        <v>62</v>
      </c>
      <c r="E13" s="9" t="s">
        <v>240</v>
      </c>
      <c r="F13" s="9" t="s">
        <v>240</v>
      </c>
      <c r="G13" s="9" t="s">
        <v>240</v>
      </c>
      <c r="H13" s="11">
        <v>15.040100000000001</v>
      </c>
      <c r="I13" s="11">
        <v>15.040100000000001</v>
      </c>
      <c r="J13" s="11"/>
      <c r="K13" s="11"/>
      <c r="L13" s="11"/>
      <c r="M13" s="11"/>
      <c r="N13" s="11">
        <v>15.040100000000001</v>
      </c>
      <c r="O13" s="9"/>
      <c r="P13" s="9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3.25" customHeight="1" outlineLevel="2">
      <c r="A14" s="82" t="s">
        <v>43</v>
      </c>
      <c r="B14" s="9" t="s">
        <v>241</v>
      </c>
      <c r="C14" s="9" t="s">
        <v>242</v>
      </c>
      <c r="D14" s="9" t="s">
        <v>62</v>
      </c>
      <c r="E14" s="9" t="s">
        <v>239</v>
      </c>
      <c r="F14" s="9" t="s">
        <v>239</v>
      </c>
      <c r="G14" s="9" t="s">
        <v>239</v>
      </c>
      <c r="H14" s="11">
        <v>56.694000000000003</v>
      </c>
      <c r="I14" s="11">
        <v>56.694000000000003</v>
      </c>
      <c r="J14" s="11"/>
      <c r="K14" s="11"/>
      <c r="L14" s="11"/>
      <c r="M14" s="11"/>
      <c r="N14" s="11">
        <v>56.694000000000003</v>
      </c>
      <c r="O14" s="9"/>
      <c r="P14" s="9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3.25" customHeight="1" outlineLevel="2">
      <c r="A15" s="82" t="s">
        <v>43</v>
      </c>
      <c r="B15" s="9" t="s">
        <v>243</v>
      </c>
      <c r="C15" s="9" t="s">
        <v>162</v>
      </c>
      <c r="D15" s="9" t="s">
        <v>90</v>
      </c>
      <c r="E15" s="9" t="s">
        <v>244</v>
      </c>
      <c r="F15" s="9" t="s">
        <v>244</v>
      </c>
      <c r="G15" s="9" t="s">
        <v>244</v>
      </c>
      <c r="H15" s="11">
        <v>84.951936000000003</v>
      </c>
      <c r="I15" s="11">
        <v>84.951936000000003</v>
      </c>
      <c r="J15" s="11"/>
      <c r="K15" s="11"/>
      <c r="L15" s="11"/>
      <c r="M15" s="11"/>
      <c r="N15" s="11">
        <v>84.951936000000003</v>
      </c>
      <c r="O15" s="9"/>
      <c r="P15" s="9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3.25" customHeight="1" outlineLevel="2">
      <c r="A16" s="82" t="s">
        <v>43</v>
      </c>
      <c r="B16" s="9" t="s">
        <v>243</v>
      </c>
      <c r="C16" s="9" t="s">
        <v>162</v>
      </c>
      <c r="D16" s="9" t="s">
        <v>96</v>
      </c>
      <c r="E16" s="9" t="s">
        <v>245</v>
      </c>
      <c r="F16" s="9" t="s">
        <v>245</v>
      </c>
      <c r="G16" s="9" t="s">
        <v>245</v>
      </c>
      <c r="H16" s="11">
        <v>35.347799999999999</v>
      </c>
      <c r="I16" s="11">
        <v>35.347799999999999</v>
      </c>
      <c r="J16" s="11"/>
      <c r="K16" s="11"/>
      <c r="L16" s="11"/>
      <c r="M16" s="11"/>
      <c r="N16" s="11">
        <v>35.347799999999999</v>
      </c>
      <c r="O16" s="9"/>
      <c r="P16" s="9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3.25" customHeight="1" outlineLevel="2">
      <c r="A17" s="82" t="s">
        <v>43</v>
      </c>
      <c r="B17" s="9" t="s">
        <v>243</v>
      </c>
      <c r="C17" s="9" t="s">
        <v>162</v>
      </c>
      <c r="D17" s="9" t="s">
        <v>98</v>
      </c>
      <c r="E17" s="9" t="s">
        <v>246</v>
      </c>
      <c r="F17" s="9" t="s">
        <v>246</v>
      </c>
      <c r="G17" s="9" t="s">
        <v>246</v>
      </c>
      <c r="H17" s="11">
        <v>17.6739</v>
      </c>
      <c r="I17" s="11">
        <v>17.6739</v>
      </c>
      <c r="J17" s="11"/>
      <c r="K17" s="11"/>
      <c r="L17" s="11"/>
      <c r="M17" s="11"/>
      <c r="N17" s="11">
        <v>17.6739</v>
      </c>
      <c r="O17" s="9"/>
      <c r="P17" s="9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3.25" customHeight="1" outlineLevel="2">
      <c r="A18" s="82" t="s">
        <v>43</v>
      </c>
      <c r="B18" s="9" t="s">
        <v>243</v>
      </c>
      <c r="C18" s="9" t="s">
        <v>162</v>
      </c>
      <c r="D18" s="9" t="s">
        <v>100</v>
      </c>
      <c r="E18" s="9" t="s">
        <v>247</v>
      </c>
      <c r="F18" s="9" t="s">
        <v>247</v>
      </c>
      <c r="G18" s="9" t="s">
        <v>247</v>
      </c>
      <c r="H18" s="11">
        <v>0.45619799999999999</v>
      </c>
      <c r="I18" s="11">
        <v>0.45619799999999999</v>
      </c>
      <c r="J18" s="11"/>
      <c r="K18" s="11"/>
      <c r="L18" s="11"/>
      <c r="M18" s="11"/>
      <c r="N18" s="11">
        <v>0.45619799999999999</v>
      </c>
      <c r="O18" s="9"/>
      <c r="P18" s="9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3.25" customHeight="1" outlineLevel="2">
      <c r="A19" s="82" t="s">
        <v>43</v>
      </c>
      <c r="B19" s="9" t="s">
        <v>243</v>
      </c>
      <c r="C19" s="9" t="s">
        <v>162</v>
      </c>
      <c r="D19" s="9" t="s">
        <v>100</v>
      </c>
      <c r="E19" s="9" t="s">
        <v>247</v>
      </c>
      <c r="F19" s="9" t="s">
        <v>247</v>
      </c>
      <c r="G19" s="9" t="s">
        <v>247</v>
      </c>
      <c r="H19" s="11">
        <v>4.5619800000000001</v>
      </c>
      <c r="I19" s="11">
        <v>4.5619800000000001</v>
      </c>
      <c r="J19" s="11"/>
      <c r="K19" s="11"/>
      <c r="L19" s="11"/>
      <c r="M19" s="11"/>
      <c r="N19" s="11">
        <v>4.5619800000000001</v>
      </c>
      <c r="O19" s="9"/>
      <c r="P19" s="9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3.25" customHeight="1" outlineLevel="2">
      <c r="A20" s="82" t="s">
        <v>43</v>
      </c>
      <c r="B20" s="9" t="s">
        <v>248</v>
      </c>
      <c r="C20" s="9" t="s">
        <v>107</v>
      </c>
      <c r="D20" s="9" t="s">
        <v>106</v>
      </c>
      <c r="E20" s="9" t="s">
        <v>249</v>
      </c>
      <c r="F20" s="9" t="s">
        <v>249</v>
      </c>
      <c r="G20" s="9" t="s">
        <v>249</v>
      </c>
      <c r="H20" s="11">
        <v>42.417360000000002</v>
      </c>
      <c r="I20" s="11">
        <v>42.417360000000002</v>
      </c>
      <c r="J20" s="11"/>
      <c r="K20" s="11"/>
      <c r="L20" s="11"/>
      <c r="M20" s="11"/>
      <c r="N20" s="11">
        <v>42.417360000000002</v>
      </c>
      <c r="O20" s="9"/>
      <c r="P20" s="9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3.25" customHeight="1" outlineLevel="2">
      <c r="A21" s="82" t="s">
        <v>43</v>
      </c>
      <c r="B21" s="9" t="s">
        <v>250</v>
      </c>
      <c r="C21" s="9" t="s">
        <v>251</v>
      </c>
      <c r="D21" s="9" t="s">
        <v>62</v>
      </c>
      <c r="E21" s="9" t="s">
        <v>252</v>
      </c>
      <c r="F21" s="9" t="s">
        <v>252</v>
      </c>
      <c r="G21" s="9" t="s">
        <v>252</v>
      </c>
      <c r="H21" s="11">
        <v>18.2</v>
      </c>
      <c r="I21" s="11">
        <v>18.2</v>
      </c>
      <c r="J21" s="11"/>
      <c r="K21" s="11"/>
      <c r="L21" s="11"/>
      <c r="M21" s="11"/>
      <c r="N21" s="11">
        <v>18.2</v>
      </c>
      <c r="O21" s="9"/>
      <c r="P21" s="9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3.25" customHeight="1" outlineLevel="2">
      <c r="A22" s="82" t="s">
        <v>43</v>
      </c>
      <c r="B22" s="9" t="s">
        <v>253</v>
      </c>
      <c r="C22" s="9" t="s">
        <v>180</v>
      </c>
      <c r="D22" s="9" t="s">
        <v>62</v>
      </c>
      <c r="E22" s="9" t="s">
        <v>254</v>
      </c>
      <c r="F22" s="9" t="s">
        <v>254</v>
      </c>
      <c r="G22" s="9" t="s">
        <v>254</v>
      </c>
      <c r="H22" s="11">
        <v>1</v>
      </c>
      <c r="I22" s="11">
        <v>1</v>
      </c>
      <c r="J22" s="11"/>
      <c r="K22" s="11"/>
      <c r="L22" s="11"/>
      <c r="M22" s="11"/>
      <c r="N22" s="11">
        <v>1</v>
      </c>
      <c r="O22" s="9"/>
      <c r="P22" s="9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3.25" customHeight="1" outlineLevel="2">
      <c r="A23" s="82" t="s">
        <v>43</v>
      </c>
      <c r="B23" s="9" t="s">
        <v>255</v>
      </c>
      <c r="C23" s="9" t="s">
        <v>200</v>
      </c>
      <c r="D23" s="9" t="s">
        <v>62</v>
      </c>
      <c r="E23" s="9" t="s">
        <v>256</v>
      </c>
      <c r="F23" s="9" t="s">
        <v>256</v>
      </c>
      <c r="G23" s="9" t="s">
        <v>256</v>
      </c>
      <c r="H23" s="11">
        <v>9.1239600000000003</v>
      </c>
      <c r="I23" s="11">
        <v>9.1239600000000003</v>
      </c>
      <c r="J23" s="11"/>
      <c r="K23" s="11"/>
      <c r="L23" s="11"/>
      <c r="M23" s="11"/>
      <c r="N23" s="11">
        <v>9.1239600000000003</v>
      </c>
      <c r="O23" s="9"/>
      <c r="P23" s="9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3.25" customHeight="1" outlineLevel="2">
      <c r="A24" s="82" t="s">
        <v>43</v>
      </c>
      <c r="B24" s="9" t="s">
        <v>250</v>
      </c>
      <c r="C24" s="9" t="s">
        <v>251</v>
      </c>
      <c r="D24" s="9" t="s">
        <v>62</v>
      </c>
      <c r="E24" s="9" t="s">
        <v>257</v>
      </c>
      <c r="F24" s="9" t="s">
        <v>257</v>
      </c>
      <c r="G24" s="9" t="s">
        <v>257</v>
      </c>
      <c r="H24" s="11">
        <v>11.404949999999999</v>
      </c>
      <c r="I24" s="11">
        <v>11.404949999999999</v>
      </c>
      <c r="J24" s="11"/>
      <c r="K24" s="11"/>
      <c r="L24" s="11"/>
      <c r="M24" s="11"/>
      <c r="N24" s="11">
        <v>11.404949999999999</v>
      </c>
      <c r="O24" s="9"/>
      <c r="P24" s="9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3.25" customHeight="1" outlineLevel="2">
      <c r="A25" s="82" t="s">
        <v>43</v>
      </c>
      <c r="B25" s="9" t="s">
        <v>258</v>
      </c>
      <c r="C25" s="9" t="s">
        <v>259</v>
      </c>
      <c r="D25" s="9" t="s">
        <v>62</v>
      </c>
      <c r="E25" s="9" t="s">
        <v>260</v>
      </c>
      <c r="F25" s="9" t="s">
        <v>260</v>
      </c>
      <c r="G25" s="9" t="s">
        <v>260</v>
      </c>
      <c r="H25" s="11">
        <v>41.1</v>
      </c>
      <c r="I25" s="11">
        <v>41.1</v>
      </c>
      <c r="J25" s="11"/>
      <c r="K25" s="11"/>
      <c r="L25" s="11"/>
      <c r="M25" s="11"/>
      <c r="N25" s="11">
        <v>41.1</v>
      </c>
      <c r="O25" s="9"/>
      <c r="P25" s="9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3.25" customHeight="1" outlineLevel="2">
      <c r="A26" s="82" t="s">
        <v>43</v>
      </c>
      <c r="B26" s="9" t="s">
        <v>261</v>
      </c>
      <c r="C26" s="9" t="s">
        <v>194</v>
      </c>
      <c r="D26" s="9" t="s">
        <v>88</v>
      </c>
      <c r="E26" s="9" t="s">
        <v>262</v>
      </c>
      <c r="F26" s="9" t="s">
        <v>262</v>
      </c>
      <c r="G26" s="9" t="s">
        <v>262</v>
      </c>
      <c r="H26" s="11">
        <v>43.815240000000003</v>
      </c>
      <c r="I26" s="11">
        <v>43.815240000000003</v>
      </c>
      <c r="J26" s="11"/>
      <c r="K26" s="11"/>
      <c r="L26" s="11"/>
      <c r="M26" s="11"/>
      <c r="N26" s="11">
        <v>43.815240000000003</v>
      </c>
      <c r="O26" s="9"/>
      <c r="P26" s="9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7.25" customHeight="1">
      <c r="A27" s="223" t="s">
        <v>108</v>
      </c>
      <c r="B27" s="224"/>
      <c r="C27" s="224"/>
      <c r="D27" s="224"/>
      <c r="E27" s="224"/>
      <c r="F27" s="224"/>
      <c r="G27" s="225"/>
      <c r="H27" s="11">
        <v>822.39142400000003</v>
      </c>
      <c r="I27" s="11">
        <v>822.39142400000003</v>
      </c>
      <c r="J27" s="11"/>
      <c r="K27" s="11"/>
      <c r="L27" s="11"/>
      <c r="M27" s="11"/>
      <c r="N27" s="11">
        <v>822.39142400000003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32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45"/>
  <sheetViews>
    <sheetView showZeros="0" topLeftCell="G1" workbookViewId="0">
      <selection activeCell="F11" sqref="F11"/>
    </sheetView>
  </sheetViews>
  <sheetFormatPr defaultColWidth="9.08984375" defaultRowHeight="14.25" customHeight="1"/>
  <cols>
    <col min="1" max="1" width="10.26953125" customWidth="1"/>
    <col min="2" max="2" width="13.453125" customWidth="1"/>
    <col min="3" max="3" width="32.81640625" customWidth="1"/>
    <col min="4" max="4" width="23.81640625" customWidth="1"/>
    <col min="5" max="5" width="11.08984375" customWidth="1"/>
    <col min="6" max="6" width="17.7265625" customWidth="1"/>
    <col min="7" max="7" width="9.81640625" customWidth="1"/>
    <col min="8" max="8" width="17.7265625" customWidth="1"/>
    <col min="9" max="10" width="10.7265625" customWidth="1"/>
    <col min="11" max="11" width="11" customWidth="1"/>
    <col min="12" max="14" width="12.26953125" customWidth="1"/>
    <col min="15" max="15" width="12.7265625" customWidth="1"/>
    <col min="16" max="17" width="11.08984375" customWidth="1"/>
    <col min="19" max="19" width="10.26953125" customWidth="1"/>
    <col min="20" max="21" width="11.81640625" customWidth="1"/>
    <col min="22" max="22" width="11.7265625" customWidth="1"/>
    <col min="23" max="23" width="10.26953125" customWidth="1"/>
  </cols>
  <sheetData>
    <row r="1" spans="1:23" ht="13.5" customHeight="1">
      <c r="B1" s="75"/>
      <c r="E1" s="1"/>
      <c r="F1" s="1"/>
      <c r="G1" s="1"/>
      <c r="H1" s="1"/>
      <c r="U1" s="75"/>
      <c r="W1" s="76" t="s">
        <v>263</v>
      </c>
    </row>
    <row r="2" spans="1:23" ht="27.75" customHeight="1">
      <c r="A2" s="164" t="s">
        <v>264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1:23" ht="13.5" customHeight="1">
      <c r="A3" s="193" t="str">
        <f>"单位名称："&amp;"曲靖经济技术开发区党政办公室"</f>
        <v>单位名称：曲靖经济技术开发区党政办公室</v>
      </c>
      <c r="B3" s="232"/>
      <c r="C3" s="232"/>
      <c r="D3" s="232"/>
      <c r="E3" s="232"/>
      <c r="F3" s="232"/>
      <c r="G3" s="232"/>
      <c r="H3" s="232"/>
      <c r="I3" s="4"/>
      <c r="J3" s="4"/>
      <c r="K3" s="4"/>
      <c r="L3" s="4"/>
      <c r="M3" s="4"/>
      <c r="N3" s="4"/>
      <c r="O3" s="4"/>
      <c r="P3" s="4"/>
      <c r="Q3" s="4"/>
      <c r="U3" s="75"/>
      <c r="W3" s="122" t="s">
        <v>2</v>
      </c>
    </row>
    <row r="4" spans="1:23" ht="21.75" customHeight="1">
      <c r="A4" s="236" t="s">
        <v>265</v>
      </c>
      <c r="B4" s="217" t="s">
        <v>219</v>
      </c>
      <c r="C4" s="236" t="s">
        <v>220</v>
      </c>
      <c r="D4" s="236" t="s">
        <v>218</v>
      </c>
      <c r="E4" s="217" t="s">
        <v>221</v>
      </c>
      <c r="F4" s="217" t="s">
        <v>222</v>
      </c>
      <c r="G4" s="217" t="s">
        <v>266</v>
      </c>
      <c r="H4" s="217" t="s">
        <v>267</v>
      </c>
      <c r="I4" s="170" t="s">
        <v>29</v>
      </c>
      <c r="J4" s="170" t="s">
        <v>268</v>
      </c>
      <c r="K4" s="170"/>
      <c r="L4" s="170"/>
      <c r="M4" s="170"/>
      <c r="N4" s="170" t="s">
        <v>227</v>
      </c>
      <c r="O4" s="170"/>
      <c r="P4" s="170"/>
      <c r="Q4" s="217" t="s">
        <v>35</v>
      </c>
      <c r="R4" s="170" t="s">
        <v>36</v>
      </c>
      <c r="S4" s="170"/>
      <c r="T4" s="170"/>
      <c r="U4" s="170"/>
      <c r="V4" s="170"/>
      <c r="W4" s="170"/>
    </row>
    <row r="5" spans="1:23" ht="21.75" customHeight="1">
      <c r="A5" s="236"/>
      <c r="B5" s="170"/>
      <c r="C5" s="236"/>
      <c r="D5" s="236"/>
      <c r="E5" s="237"/>
      <c r="F5" s="237"/>
      <c r="G5" s="237"/>
      <c r="H5" s="237"/>
      <c r="I5" s="170"/>
      <c r="J5" s="238" t="s">
        <v>32</v>
      </c>
      <c r="K5" s="170"/>
      <c r="L5" s="217" t="s">
        <v>33</v>
      </c>
      <c r="M5" s="217" t="s">
        <v>34</v>
      </c>
      <c r="N5" s="217" t="s">
        <v>32</v>
      </c>
      <c r="O5" s="217" t="s">
        <v>33</v>
      </c>
      <c r="P5" s="217" t="s">
        <v>34</v>
      </c>
      <c r="Q5" s="237"/>
      <c r="R5" s="217" t="s">
        <v>31</v>
      </c>
      <c r="S5" s="217" t="s">
        <v>37</v>
      </c>
      <c r="T5" s="217" t="s">
        <v>234</v>
      </c>
      <c r="U5" s="217" t="s">
        <v>39</v>
      </c>
      <c r="V5" s="217" t="s">
        <v>40</v>
      </c>
      <c r="W5" s="217" t="s">
        <v>41</v>
      </c>
    </row>
    <row r="6" spans="1:23" ht="21" customHeight="1">
      <c r="A6" s="170"/>
      <c r="B6" s="170"/>
      <c r="C6" s="170"/>
      <c r="D6" s="170"/>
      <c r="E6" s="170"/>
      <c r="F6" s="170"/>
      <c r="G6" s="170"/>
      <c r="H6" s="170"/>
      <c r="I6" s="170"/>
      <c r="J6" s="239" t="s">
        <v>31</v>
      </c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</row>
    <row r="7" spans="1:23" ht="39.75" customHeight="1">
      <c r="A7" s="236"/>
      <c r="B7" s="170"/>
      <c r="C7" s="236"/>
      <c r="D7" s="236"/>
      <c r="E7" s="217"/>
      <c r="F7" s="217"/>
      <c r="G7" s="217"/>
      <c r="H7" s="217"/>
      <c r="I7" s="170"/>
      <c r="J7" s="22" t="s">
        <v>31</v>
      </c>
      <c r="K7" s="22" t="s">
        <v>269</v>
      </c>
      <c r="L7" s="217"/>
      <c r="M7" s="217"/>
      <c r="N7" s="217"/>
      <c r="O7" s="217"/>
      <c r="P7" s="217"/>
      <c r="Q7" s="217"/>
      <c r="R7" s="217"/>
      <c r="S7" s="217"/>
      <c r="T7" s="217"/>
      <c r="U7" s="170"/>
      <c r="V7" s="217"/>
      <c r="W7" s="217"/>
    </row>
    <row r="8" spans="1:23" ht="15" customHeight="1">
      <c r="A8" s="7">
        <v>1</v>
      </c>
      <c r="B8" s="7">
        <v>2</v>
      </c>
      <c r="C8" s="7">
        <v>3</v>
      </c>
      <c r="D8" s="7">
        <v>4</v>
      </c>
      <c r="E8" s="7">
        <v>1749</v>
      </c>
      <c r="F8" s="7">
        <v>6</v>
      </c>
      <c r="G8" s="7">
        <v>1749</v>
      </c>
      <c r="H8" s="7">
        <v>8</v>
      </c>
      <c r="I8" s="7">
        <v>9</v>
      </c>
      <c r="J8" s="7">
        <v>10</v>
      </c>
      <c r="K8" s="7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7">
        <v>21</v>
      </c>
      <c r="V8" s="7">
        <v>22</v>
      </c>
      <c r="W8" s="7">
        <v>23</v>
      </c>
    </row>
    <row r="9" spans="1:23" ht="21" customHeight="1">
      <c r="A9" s="10"/>
      <c r="B9" s="10"/>
      <c r="C9" s="9" t="s">
        <v>270</v>
      </c>
      <c r="D9" s="10"/>
      <c r="E9" s="10"/>
      <c r="F9" s="10"/>
      <c r="G9" s="10"/>
      <c r="H9" s="10"/>
      <c r="I9" s="11">
        <v>130</v>
      </c>
      <c r="J9" s="11">
        <v>130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3.25" customHeight="1">
      <c r="A10" s="9" t="s">
        <v>271</v>
      </c>
      <c r="B10" s="9" t="s">
        <v>272</v>
      </c>
      <c r="C10" s="9" t="s">
        <v>270</v>
      </c>
      <c r="D10" s="9" t="s">
        <v>43</v>
      </c>
      <c r="E10" s="9" t="s">
        <v>83</v>
      </c>
      <c r="F10" s="9" t="s">
        <v>83</v>
      </c>
      <c r="G10" s="9" t="s">
        <v>83</v>
      </c>
      <c r="H10" s="9" t="s">
        <v>177</v>
      </c>
      <c r="I10" s="11">
        <v>130</v>
      </c>
      <c r="J10" s="11">
        <v>130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3.25" customHeight="1">
      <c r="A11" s="9"/>
      <c r="B11" s="9"/>
      <c r="C11" s="9" t="s">
        <v>273</v>
      </c>
      <c r="D11" s="9"/>
      <c r="E11" s="9"/>
      <c r="F11" s="9"/>
      <c r="G11" s="9"/>
      <c r="H11" s="9"/>
      <c r="I11" s="11">
        <v>53</v>
      </c>
      <c r="J11" s="11">
        <v>53</v>
      </c>
      <c r="K11" s="11"/>
      <c r="L11" s="11"/>
      <c r="M11" s="11"/>
      <c r="N11" s="11"/>
      <c r="O11" s="11"/>
      <c r="P11" s="9"/>
      <c r="Q11" s="11"/>
      <c r="R11" s="11"/>
      <c r="S11" s="11"/>
      <c r="T11" s="11"/>
      <c r="U11" s="11"/>
      <c r="V11" s="11"/>
      <c r="W11" s="11"/>
    </row>
    <row r="12" spans="1:23" ht="23.25" customHeight="1">
      <c r="A12" s="9" t="s">
        <v>274</v>
      </c>
      <c r="B12" s="9" t="s">
        <v>275</v>
      </c>
      <c r="C12" s="9" t="s">
        <v>273</v>
      </c>
      <c r="D12" s="9" t="s">
        <v>43</v>
      </c>
      <c r="E12" s="9" t="s">
        <v>83</v>
      </c>
      <c r="F12" s="9" t="s">
        <v>83</v>
      </c>
      <c r="G12" s="9" t="s">
        <v>83</v>
      </c>
      <c r="H12" s="9" t="s">
        <v>177</v>
      </c>
      <c r="I12" s="11">
        <v>53</v>
      </c>
      <c r="J12" s="11">
        <v>53</v>
      </c>
      <c r="K12" s="11"/>
      <c r="L12" s="11"/>
      <c r="M12" s="11"/>
      <c r="N12" s="11"/>
      <c r="O12" s="11"/>
      <c r="P12" s="9"/>
      <c r="Q12" s="11"/>
      <c r="R12" s="11"/>
      <c r="S12" s="11"/>
      <c r="T12" s="11"/>
      <c r="U12" s="11"/>
      <c r="V12" s="11"/>
      <c r="W12" s="11"/>
    </row>
    <row r="13" spans="1:23" ht="23.25" customHeight="1">
      <c r="A13" s="9"/>
      <c r="B13" s="9"/>
      <c r="C13" s="9" t="s">
        <v>276</v>
      </c>
      <c r="D13" s="9"/>
      <c r="E13" s="9"/>
      <c r="F13" s="9"/>
      <c r="G13" s="9"/>
      <c r="H13" s="9"/>
      <c r="I13" s="11">
        <v>20</v>
      </c>
      <c r="J13" s="11">
        <v>20</v>
      </c>
      <c r="K13" s="11"/>
      <c r="L13" s="11"/>
      <c r="M13" s="11"/>
      <c r="N13" s="11"/>
      <c r="O13" s="11"/>
      <c r="P13" s="9"/>
      <c r="Q13" s="11"/>
      <c r="R13" s="11"/>
      <c r="S13" s="11"/>
      <c r="T13" s="11"/>
      <c r="U13" s="11"/>
      <c r="V13" s="11"/>
      <c r="W13" s="11"/>
    </row>
    <row r="14" spans="1:23" ht="23.25" customHeight="1">
      <c r="A14" s="9" t="s">
        <v>274</v>
      </c>
      <c r="B14" s="9" t="s">
        <v>277</v>
      </c>
      <c r="C14" s="9" t="s">
        <v>276</v>
      </c>
      <c r="D14" s="9" t="s">
        <v>43</v>
      </c>
      <c r="E14" s="9" t="s">
        <v>65</v>
      </c>
      <c r="F14" s="9" t="s">
        <v>65</v>
      </c>
      <c r="G14" s="9" t="s">
        <v>65</v>
      </c>
      <c r="H14" s="9" t="s">
        <v>191</v>
      </c>
      <c r="I14" s="11">
        <v>20</v>
      </c>
      <c r="J14" s="11">
        <v>20</v>
      </c>
      <c r="K14" s="11"/>
      <c r="L14" s="11"/>
      <c r="M14" s="11"/>
      <c r="N14" s="11"/>
      <c r="O14" s="11"/>
      <c r="P14" s="9"/>
      <c r="Q14" s="11"/>
      <c r="R14" s="11"/>
      <c r="S14" s="11"/>
      <c r="T14" s="11"/>
      <c r="U14" s="11"/>
      <c r="V14" s="11"/>
      <c r="W14" s="11"/>
    </row>
    <row r="15" spans="1:23" ht="23.25" customHeight="1">
      <c r="A15" s="9"/>
      <c r="B15" s="9"/>
      <c r="C15" s="9" t="s">
        <v>278</v>
      </c>
      <c r="D15" s="9"/>
      <c r="E15" s="9"/>
      <c r="F15" s="9"/>
      <c r="G15" s="9"/>
      <c r="H15" s="9"/>
      <c r="I15" s="11">
        <v>15</v>
      </c>
      <c r="J15" s="11">
        <v>15</v>
      </c>
      <c r="K15" s="11"/>
      <c r="L15" s="11"/>
      <c r="M15" s="11"/>
      <c r="N15" s="11"/>
      <c r="O15" s="11"/>
      <c r="P15" s="9"/>
      <c r="Q15" s="11"/>
      <c r="R15" s="11"/>
      <c r="S15" s="11"/>
      <c r="T15" s="11"/>
      <c r="U15" s="11"/>
      <c r="V15" s="11"/>
      <c r="W15" s="11"/>
    </row>
    <row r="16" spans="1:23" ht="23.25" customHeight="1">
      <c r="A16" s="9" t="s">
        <v>274</v>
      </c>
      <c r="B16" s="9" t="s">
        <v>279</v>
      </c>
      <c r="C16" s="9" t="s">
        <v>278</v>
      </c>
      <c r="D16" s="9" t="s">
        <v>43</v>
      </c>
      <c r="E16" s="9" t="s">
        <v>65</v>
      </c>
      <c r="F16" s="9" t="s">
        <v>65</v>
      </c>
      <c r="G16" s="9" t="s">
        <v>65</v>
      </c>
      <c r="H16" s="9" t="s">
        <v>191</v>
      </c>
      <c r="I16" s="11">
        <v>15</v>
      </c>
      <c r="J16" s="11">
        <v>15</v>
      </c>
      <c r="K16" s="11"/>
      <c r="L16" s="11"/>
      <c r="M16" s="11"/>
      <c r="N16" s="11"/>
      <c r="O16" s="11"/>
      <c r="P16" s="9"/>
      <c r="Q16" s="11"/>
      <c r="R16" s="11"/>
      <c r="S16" s="11"/>
      <c r="T16" s="11"/>
      <c r="U16" s="11"/>
      <c r="V16" s="11"/>
      <c r="W16" s="11"/>
    </row>
    <row r="17" spans="1:23" ht="23.25" customHeight="1">
      <c r="A17" s="9"/>
      <c r="B17" s="9"/>
      <c r="C17" s="9" t="s">
        <v>280</v>
      </c>
      <c r="D17" s="9"/>
      <c r="E17" s="9"/>
      <c r="F17" s="9"/>
      <c r="G17" s="9"/>
      <c r="H17" s="9"/>
      <c r="I17" s="11">
        <v>20</v>
      </c>
      <c r="J17" s="11">
        <v>20</v>
      </c>
      <c r="K17" s="11"/>
      <c r="L17" s="11"/>
      <c r="M17" s="11"/>
      <c r="N17" s="11"/>
      <c r="O17" s="11"/>
      <c r="P17" s="9"/>
      <c r="Q17" s="11"/>
      <c r="R17" s="11"/>
      <c r="S17" s="11"/>
      <c r="T17" s="11"/>
      <c r="U17" s="11"/>
      <c r="V17" s="11"/>
      <c r="W17" s="11"/>
    </row>
    <row r="18" spans="1:23" ht="23.25" customHeight="1">
      <c r="A18" s="9" t="s">
        <v>274</v>
      </c>
      <c r="B18" s="9" t="s">
        <v>281</v>
      </c>
      <c r="C18" s="9" t="s">
        <v>280</v>
      </c>
      <c r="D18" s="9" t="s">
        <v>43</v>
      </c>
      <c r="E18" s="9" t="s">
        <v>67</v>
      </c>
      <c r="F18" s="9" t="s">
        <v>67</v>
      </c>
      <c r="G18" s="9" t="s">
        <v>67</v>
      </c>
      <c r="H18" s="9" t="s">
        <v>186</v>
      </c>
      <c r="I18" s="11">
        <v>20</v>
      </c>
      <c r="J18" s="11">
        <v>20</v>
      </c>
      <c r="K18" s="11"/>
      <c r="L18" s="11"/>
      <c r="M18" s="11"/>
      <c r="N18" s="11"/>
      <c r="O18" s="11"/>
      <c r="P18" s="9"/>
      <c r="Q18" s="11"/>
      <c r="R18" s="11"/>
      <c r="S18" s="11"/>
      <c r="T18" s="11"/>
      <c r="U18" s="11"/>
      <c r="V18" s="11"/>
      <c r="W18" s="11"/>
    </row>
    <row r="19" spans="1:23" ht="23.25" customHeight="1">
      <c r="A19" s="9"/>
      <c r="B19" s="9"/>
      <c r="C19" s="9" t="s">
        <v>282</v>
      </c>
      <c r="D19" s="9"/>
      <c r="E19" s="9"/>
      <c r="F19" s="9"/>
      <c r="G19" s="9"/>
      <c r="H19" s="9"/>
      <c r="I19" s="11">
        <v>200</v>
      </c>
      <c r="J19" s="11">
        <v>200</v>
      </c>
      <c r="K19" s="11"/>
      <c r="L19" s="11"/>
      <c r="M19" s="11"/>
      <c r="N19" s="11"/>
      <c r="O19" s="11"/>
      <c r="P19" s="9"/>
      <c r="Q19" s="11"/>
      <c r="R19" s="11"/>
      <c r="S19" s="11"/>
      <c r="T19" s="11"/>
      <c r="U19" s="11"/>
      <c r="V19" s="11"/>
      <c r="W19" s="11"/>
    </row>
    <row r="20" spans="1:23" ht="23.25" customHeight="1">
      <c r="A20" s="9" t="s">
        <v>274</v>
      </c>
      <c r="B20" s="9" t="s">
        <v>283</v>
      </c>
      <c r="C20" s="9" t="s">
        <v>282</v>
      </c>
      <c r="D20" s="9" t="s">
        <v>43</v>
      </c>
      <c r="E20" s="9" t="s">
        <v>79</v>
      </c>
      <c r="F20" s="9" t="s">
        <v>79</v>
      </c>
      <c r="G20" s="9" t="s">
        <v>79</v>
      </c>
      <c r="H20" s="9" t="s">
        <v>191</v>
      </c>
      <c r="I20" s="11">
        <v>200</v>
      </c>
      <c r="J20" s="11">
        <v>200</v>
      </c>
      <c r="K20" s="11"/>
      <c r="L20" s="11"/>
      <c r="M20" s="11"/>
      <c r="N20" s="11"/>
      <c r="O20" s="11"/>
      <c r="P20" s="9"/>
      <c r="Q20" s="11"/>
      <c r="R20" s="11"/>
      <c r="S20" s="11"/>
      <c r="T20" s="11"/>
      <c r="U20" s="11"/>
      <c r="V20" s="11"/>
      <c r="W20" s="11"/>
    </row>
    <row r="21" spans="1:23" ht="23.25" customHeight="1">
      <c r="A21" s="9"/>
      <c r="B21" s="9"/>
      <c r="C21" s="9" t="s">
        <v>284</v>
      </c>
      <c r="D21" s="9"/>
      <c r="E21" s="9"/>
      <c r="F21" s="9"/>
      <c r="G21" s="9"/>
      <c r="H21" s="9"/>
      <c r="I21" s="11">
        <v>100</v>
      </c>
      <c r="J21" s="11">
        <v>100</v>
      </c>
      <c r="K21" s="11"/>
      <c r="L21" s="11"/>
      <c r="M21" s="11"/>
      <c r="N21" s="11"/>
      <c r="O21" s="11"/>
      <c r="P21" s="9"/>
      <c r="Q21" s="11"/>
      <c r="R21" s="11"/>
      <c r="S21" s="11"/>
      <c r="T21" s="11"/>
      <c r="U21" s="11"/>
      <c r="V21" s="11"/>
      <c r="W21" s="11"/>
    </row>
    <row r="22" spans="1:23" ht="23.25" customHeight="1">
      <c r="A22" s="9" t="s">
        <v>274</v>
      </c>
      <c r="B22" s="9" t="s">
        <v>285</v>
      </c>
      <c r="C22" s="9" t="s">
        <v>284</v>
      </c>
      <c r="D22" s="9" t="s">
        <v>43</v>
      </c>
      <c r="E22" s="9" t="s">
        <v>67</v>
      </c>
      <c r="F22" s="9" t="s">
        <v>67</v>
      </c>
      <c r="G22" s="9" t="s">
        <v>67</v>
      </c>
      <c r="H22" s="9" t="s">
        <v>183</v>
      </c>
      <c r="I22" s="11">
        <v>100</v>
      </c>
      <c r="J22" s="11">
        <v>100</v>
      </c>
      <c r="K22" s="11"/>
      <c r="L22" s="11"/>
      <c r="M22" s="11"/>
      <c r="N22" s="11"/>
      <c r="O22" s="11"/>
      <c r="P22" s="9"/>
      <c r="Q22" s="11"/>
      <c r="R22" s="11"/>
      <c r="S22" s="11"/>
      <c r="T22" s="11"/>
      <c r="U22" s="11"/>
      <c r="V22" s="11"/>
      <c r="W22" s="11"/>
    </row>
    <row r="23" spans="1:23" ht="23.25" customHeight="1">
      <c r="A23" s="9"/>
      <c r="B23" s="9"/>
      <c r="C23" s="9" t="s">
        <v>286</v>
      </c>
      <c r="D23" s="9"/>
      <c r="E23" s="9"/>
      <c r="F23" s="9"/>
      <c r="G23" s="9"/>
      <c r="H23" s="9"/>
      <c r="I23" s="11">
        <v>200</v>
      </c>
      <c r="J23" s="11">
        <v>200</v>
      </c>
      <c r="K23" s="11"/>
      <c r="L23" s="11"/>
      <c r="M23" s="11"/>
      <c r="N23" s="11"/>
      <c r="O23" s="11"/>
      <c r="P23" s="9"/>
      <c r="Q23" s="11"/>
      <c r="R23" s="11"/>
      <c r="S23" s="11"/>
      <c r="T23" s="11"/>
      <c r="U23" s="11"/>
      <c r="V23" s="11"/>
      <c r="W23" s="11"/>
    </row>
    <row r="24" spans="1:23" ht="23.25" customHeight="1">
      <c r="A24" s="9" t="s">
        <v>274</v>
      </c>
      <c r="B24" s="9" t="s">
        <v>287</v>
      </c>
      <c r="C24" s="9" t="s">
        <v>286</v>
      </c>
      <c r="D24" s="9" t="s">
        <v>43</v>
      </c>
      <c r="E24" s="9" t="s">
        <v>65</v>
      </c>
      <c r="F24" s="9" t="s">
        <v>65</v>
      </c>
      <c r="G24" s="9" t="s">
        <v>65</v>
      </c>
      <c r="H24" s="9" t="s">
        <v>177</v>
      </c>
      <c r="I24" s="11">
        <v>200</v>
      </c>
      <c r="J24" s="11">
        <v>200</v>
      </c>
      <c r="K24" s="11"/>
      <c r="L24" s="11"/>
      <c r="M24" s="11"/>
      <c r="N24" s="11"/>
      <c r="O24" s="11"/>
      <c r="P24" s="9"/>
      <c r="Q24" s="11"/>
      <c r="R24" s="11"/>
      <c r="S24" s="11"/>
      <c r="T24" s="11"/>
      <c r="U24" s="11"/>
      <c r="V24" s="11"/>
      <c r="W24" s="11"/>
    </row>
    <row r="25" spans="1:23" ht="23.25" customHeight="1">
      <c r="A25" s="9"/>
      <c r="B25" s="9"/>
      <c r="C25" s="9" t="s">
        <v>288</v>
      </c>
      <c r="D25" s="9"/>
      <c r="E25" s="9"/>
      <c r="F25" s="9"/>
      <c r="G25" s="9"/>
      <c r="H25" s="9"/>
      <c r="I25" s="11">
        <v>500</v>
      </c>
      <c r="J25" s="11">
        <v>500</v>
      </c>
      <c r="K25" s="11"/>
      <c r="L25" s="11"/>
      <c r="M25" s="11"/>
      <c r="N25" s="11"/>
      <c r="O25" s="11"/>
      <c r="P25" s="9"/>
      <c r="Q25" s="11"/>
      <c r="R25" s="11"/>
      <c r="S25" s="11"/>
      <c r="T25" s="11"/>
      <c r="U25" s="11"/>
      <c r="V25" s="11"/>
      <c r="W25" s="11"/>
    </row>
    <row r="26" spans="1:23" ht="23.25" customHeight="1">
      <c r="A26" s="9" t="s">
        <v>274</v>
      </c>
      <c r="B26" s="9" t="s">
        <v>289</v>
      </c>
      <c r="C26" s="9" t="s">
        <v>288</v>
      </c>
      <c r="D26" s="9" t="s">
        <v>43</v>
      </c>
      <c r="E26" s="9" t="s">
        <v>67</v>
      </c>
      <c r="F26" s="9" t="s">
        <v>67</v>
      </c>
      <c r="G26" s="9" t="s">
        <v>67</v>
      </c>
      <c r="H26" s="9" t="s">
        <v>197</v>
      </c>
      <c r="I26" s="11">
        <v>500</v>
      </c>
      <c r="J26" s="11">
        <v>500</v>
      </c>
      <c r="K26" s="11"/>
      <c r="L26" s="11"/>
      <c r="M26" s="11"/>
      <c r="N26" s="11"/>
      <c r="O26" s="11"/>
      <c r="P26" s="9"/>
      <c r="Q26" s="11"/>
      <c r="R26" s="11"/>
      <c r="S26" s="11"/>
      <c r="T26" s="11"/>
      <c r="U26" s="11"/>
      <c r="V26" s="11"/>
      <c r="W26" s="11"/>
    </row>
    <row r="27" spans="1:23" ht="23.25" customHeight="1">
      <c r="A27" s="9"/>
      <c r="B27" s="9"/>
      <c r="C27" s="9" t="s">
        <v>290</v>
      </c>
      <c r="D27" s="9"/>
      <c r="E27" s="9"/>
      <c r="F27" s="9"/>
      <c r="G27" s="9"/>
      <c r="H27" s="9"/>
      <c r="I27" s="11">
        <v>90</v>
      </c>
      <c r="J27" s="11">
        <v>90</v>
      </c>
      <c r="K27" s="11"/>
      <c r="L27" s="11"/>
      <c r="M27" s="11"/>
      <c r="N27" s="11"/>
      <c r="O27" s="11"/>
      <c r="P27" s="9"/>
      <c r="Q27" s="11"/>
      <c r="R27" s="11"/>
      <c r="S27" s="11"/>
      <c r="T27" s="11"/>
      <c r="U27" s="11"/>
      <c r="V27" s="11"/>
      <c r="W27" s="11"/>
    </row>
    <row r="28" spans="1:23" ht="23.25" customHeight="1">
      <c r="A28" s="9" t="s">
        <v>274</v>
      </c>
      <c r="B28" s="9" t="s">
        <v>291</v>
      </c>
      <c r="C28" s="9" t="s">
        <v>290</v>
      </c>
      <c r="D28" s="9" t="s">
        <v>43</v>
      </c>
      <c r="E28" s="9" t="s">
        <v>64</v>
      </c>
      <c r="F28" s="9" t="s">
        <v>65</v>
      </c>
      <c r="G28" s="9" t="s">
        <v>292</v>
      </c>
      <c r="H28" s="9" t="s">
        <v>195</v>
      </c>
      <c r="I28" s="11">
        <v>90</v>
      </c>
      <c r="J28" s="11">
        <v>90</v>
      </c>
      <c r="K28" s="11"/>
      <c r="L28" s="11"/>
      <c r="M28" s="11"/>
      <c r="N28" s="11"/>
      <c r="O28" s="11"/>
      <c r="P28" s="9"/>
      <c r="Q28" s="11"/>
      <c r="R28" s="11"/>
      <c r="S28" s="11"/>
      <c r="T28" s="11"/>
      <c r="U28" s="11"/>
      <c r="V28" s="11"/>
      <c r="W28" s="11"/>
    </row>
    <row r="29" spans="1:23" ht="23.25" customHeight="1">
      <c r="A29" s="9"/>
      <c r="B29" s="9"/>
      <c r="C29" s="9" t="s">
        <v>293</v>
      </c>
      <c r="D29" s="9"/>
      <c r="E29" s="9"/>
      <c r="F29" s="9"/>
      <c r="G29" s="9"/>
      <c r="H29" s="9"/>
      <c r="I29" s="11">
        <v>5</v>
      </c>
      <c r="J29" s="11">
        <v>5</v>
      </c>
      <c r="K29" s="11"/>
      <c r="L29" s="11"/>
      <c r="M29" s="11"/>
      <c r="N29" s="11"/>
      <c r="O29" s="11"/>
      <c r="P29" s="9"/>
      <c r="Q29" s="11"/>
      <c r="R29" s="11"/>
      <c r="S29" s="11"/>
      <c r="T29" s="11"/>
      <c r="U29" s="11"/>
      <c r="V29" s="11"/>
      <c r="W29" s="11"/>
    </row>
    <row r="30" spans="1:23" ht="23.25" customHeight="1">
      <c r="A30" s="9" t="s">
        <v>274</v>
      </c>
      <c r="B30" s="9" t="s">
        <v>294</v>
      </c>
      <c r="C30" s="9" t="s">
        <v>293</v>
      </c>
      <c r="D30" s="9" t="s">
        <v>43</v>
      </c>
      <c r="E30" s="9" t="s">
        <v>64</v>
      </c>
      <c r="F30" s="9" t="s">
        <v>65</v>
      </c>
      <c r="G30" s="9" t="s">
        <v>295</v>
      </c>
      <c r="H30" s="9" t="s">
        <v>183</v>
      </c>
      <c r="I30" s="11">
        <v>5</v>
      </c>
      <c r="J30" s="11">
        <v>5</v>
      </c>
      <c r="K30" s="11"/>
      <c r="L30" s="11"/>
      <c r="M30" s="11"/>
      <c r="N30" s="11"/>
      <c r="O30" s="11"/>
      <c r="P30" s="9"/>
      <c r="Q30" s="11"/>
      <c r="R30" s="11"/>
      <c r="S30" s="11"/>
      <c r="T30" s="11"/>
      <c r="U30" s="11"/>
      <c r="V30" s="11"/>
      <c r="W30" s="11"/>
    </row>
    <row r="31" spans="1:23" ht="23.25" customHeight="1">
      <c r="A31" s="9"/>
      <c r="B31" s="9"/>
      <c r="C31" s="9" t="s">
        <v>296</v>
      </c>
      <c r="D31" s="9"/>
      <c r="E31" s="9"/>
      <c r="F31" s="9"/>
      <c r="G31" s="9"/>
      <c r="H31" s="9"/>
      <c r="I31" s="11">
        <v>30</v>
      </c>
      <c r="J31" s="11">
        <v>30</v>
      </c>
      <c r="K31" s="11"/>
      <c r="L31" s="11"/>
      <c r="M31" s="11"/>
      <c r="N31" s="11"/>
      <c r="O31" s="11"/>
      <c r="P31" s="9"/>
      <c r="Q31" s="11"/>
      <c r="R31" s="11"/>
      <c r="S31" s="11"/>
      <c r="T31" s="11"/>
      <c r="U31" s="11"/>
      <c r="V31" s="11"/>
      <c r="W31" s="11"/>
    </row>
    <row r="32" spans="1:23" ht="23.25" customHeight="1">
      <c r="A32" s="9" t="s">
        <v>274</v>
      </c>
      <c r="B32" s="9" t="s">
        <v>297</v>
      </c>
      <c r="C32" s="9" t="s">
        <v>296</v>
      </c>
      <c r="D32" s="9" t="s">
        <v>43</v>
      </c>
      <c r="E32" s="9" t="s">
        <v>64</v>
      </c>
      <c r="F32" s="9" t="s">
        <v>65</v>
      </c>
      <c r="G32" s="9" t="s">
        <v>298</v>
      </c>
      <c r="H32" s="9" t="s">
        <v>177</v>
      </c>
      <c r="I32" s="11">
        <v>30</v>
      </c>
      <c r="J32" s="11">
        <v>30</v>
      </c>
      <c r="K32" s="11"/>
      <c r="L32" s="11"/>
      <c r="M32" s="11"/>
      <c r="N32" s="11"/>
      <c r="O32" s="11"/>
      <c r="P32" s="9"/>
      <c r="Q32" s="11"/>
      <c r="R32" s="11"/>
      <c r="S32" s="11"/>
      <c r="T32" s="11"/>
      <c r="U32" s="11"/>
      <c r="V32" s="11"/>
      <c r="W32" s="11"/>
    </row>
    <row r="33" spans="1:23" ht="23.25" customHeight="1">
      <c r="A33" s="9"/>
      <c r="B33" s="9"/>
      <c r="C33" s="9" t="s">
        <v>299</v>
      </c>
      <c r="D33" s="9"/>
      <c r="E33" s="9"/>
      <c r="F33" s="9"/>
      <c r="G33" s="9"/>
      <c r="H33" s="9"/>
      <c r="I33" s="11">
        <v>20</v>
      </c>
      <c r="J33" s="11">
        <v>20</v>
      </c>
      <c r="K33" s="11"/>
      <c r="L33" s="11"/>
      <c r="M33" s="11"/>
      <c r="N33" s="11"/>
      <c r="O33" s="11"/>
      <c r="P33" s="9"/>
      <c r="Q33" s="11"/>
      <c r="R33" s="11"/>
      <c r="S33" s="11"/>
      <c r="T33" s="11"/>
      <c r="U33" s="11"/>
      <c r="V33" s="11"/>
      <c r="W33" s="11"/>
    </row>
    <row r="34" spans="1:23" ht="23.25" customHeight="1">
      <c r="A34" s="9" t="s">
        <v>274</v>
      </c>
      <c r="B34" s="9" t="s">
        <v>300</v>
      </c>
      <c r="C34" s="9" t="s">
        <v>299</v>
      </c>
      <c r="D34" s="9" t="s">
        <v>43</v>
      </c>
      <c r="E34" s="9" t="s">
        <v>64</v>
      </c>
      <c r="F34" s="9" t="s">
        <v>65</v>
      </c>
      <c r="G34" s="9" t="s">
        <v>252</v>
      </c>
      <c r="H34" s="9" t="s">
        <v>191</v>
      </c>
      <c r="I34" s="11">
        <v>20</v>
      </c>
      <c r="J34" s="11">
        <v>20</v>
      </c>
      <c r="K34" s="11"/>
      <c r="L34" s="11"/>
      <c r="M34" s="11"/>
      <c r="N34" s="11"/>
      <c r="O34" s="11"/>
      <c r="P34" s="9"/>
      <c r="Q34" s="11"/>
      <c r="R34" s="11"/>
      <c r="S34" s="11"/>
      <c r="T34" s="11"/>
      <c r="U34" s="11"/>
      <c r="V34" s="11"/>
      <c r="W34" s="11"/>
    </row>
    <row r="35" spans="1:23" ht="23.25" customHeight="1">
      <c r="A35" s="9"/>
      <c r="B35" s="9"/>
      <c r="C35" s="9" t="s">
        <v>301</v>
      </c>
      <c r="D35" s="9"/>
      <c r="E35" s="9"/>
      <c r="F35" s="9"/>
      <c r="G35" s="9"/>
      <c r="H35" s="9"/>
      <c r="I35" s="11">
        <v>82</v>
      </c>
      <c r="J35" s="11">
        <v>82</v>
      </c>
      <c r="K35" s="11"/>
      <c r="L35" s="11"/>
      <c r="M35" s="11"/>
      <c r="N35" s="11"/>
      <c r="O35" s="11"/>
      <c r="P35" s="9"/>
      <c r="Q35" s="11"/>
      <c r="R35" s="11"/>
      <c r="S35" s="11"/>
      <c r="T35" s="11"/>
      <c r="U35" s="11"/>
      <c r="V35" s="11"/>
      <c r="W35" s="11"/>
    </row>
    <row r="36" spans="1:23" ht="23.25" customHeight="1">
      <c r="A36" s="9" t="s">
        <v>274</v>
      </c>
      <c r="B36" s="9" t="s">
        <v>302</v>
      </c>
      <c r="C36" s="9" t="s">
        <v>301</v>
      </c>
      <c r="D36" s="9" t="s">
        <v>43</v>
      </c>
      <c r="E36" s="9" t="s">
        <v>70</v>
      </c>
      <c r="F36" s="9" t="s">
        <v>71</v>
      </c>
      <c r="G36" s="9" t="s">
        <v>303</v>
      </c>
      <c r="H36" s="9" t="s">
        <v>192</v>
      </c>
      <c r="I36" s="11">
        <v>82</v>
      </c>
      <c r="J36" s="11">
        <v>82</v>
      </c>
      <c r="K36" s="11"/>
      <c r="L36" s="11"/>
      <c r="M36" s="11"/>
      <c r="N36" s="11"/>
      <c r="O36" s="11"/>
      <c r="P36" s="9"/>
      <c r="Q36" s="11"/>
      <c r="R36" s="11"/>
      <c r="S36" s="11"/>
      <c r="T36" s="11"/>
      <c r="U36" s="11"/>
      <c r="V36" s="11"/>
      <c r="W36" s="11"/>
    </row>
    <row r="37" spans="1:23" ht="23.25" customHeight="1">
      <c r="A37" s="9"/>
      <c r="B37" s="9"/>
      <c r="C37" s="9" t="s">
        <v>304</v>
      </c>
      <c r="D37" s="9"/>
      <c r="E37" s="9"/>
      <c r="F37" s="9"/>
      <c r="G37" s="9"/>
      <c r="H37" s="9"/>
      <c r="I37" s="11">
        <v>70</v>
      </c>
      <c r="J37" s="11">
        <v>70</v>
      </c>
      <c r="K37" s="11"/>
      <c r="L37" s="11"/>
      <c r="M37" s="11"/>
      <c r="N37" s="11"/>
      <c r="O37" s="11"/>
      <c r="P37" s="9"/>
      <c r="Q37" s="11"/>
      <c r="R37" s="11"/>
      <c r="S37" s="11"/>
      <c r="T37" s="11"/>
      <c r="U37" s="11"/>
      <c r="V37" s="11"/>
      <c r="W37" s="11"/>
    </row>
    <row r="38" spans="1:23" ht="23.25" customHeight="1">
      <c r="A38" s="9" t="s">
        <v>274</v>
      </c>
      <c r="B38" s="9" t="s">
        <v>305</v>
      </c>
      <c r="C38" s="9" t="s">
        <v>304</v>
      </c>
      <c r="D38" s="9" t="s">
        <v>43</v>
      </c>
      <c r="E38" s="9" t="s">
        <v>70</v>
      </c>
      <c r="F38" s="9" t="s">
        <v>71</v>
      </c>
      <c r="G38" s="9" t="s">
        <v>252</v>
      </c>
      <c r="H38" s="9" t="s">
        <v>191</v>
      </c>
      <c r="I38" s="11">
        <v>70</v>
      </c>
      <c r="J38" s="11">
        <v>70</v>
      </c>
      <c r="K38" s="11"/>
      <c r="L38" s="11"/>
      <c r="M38" s="11"/>
      <c r="N38" s="11"/>
      <c r="O38" s="11"/>
      <c r="P38" s="9"/>
      <c r="Q38" s="11"/>
      <c r="R38" s="11"/>
      <c r="S38" s="11"/>
      <c r="T38" s="11"/>
      <c r="U38" s="11"/>
      <c r="V38" s="11"/>
      <c r="W38" s="11"/>
    </row>
    <row r="39" spans="1:23" ht="23.25" customHeight="1">
      <c r="A39" s="9"/>
      <c r="B39" s="9"/>
      <c r="C39" s="9" t="s">
        <v>306</v>
      </c>
      <c r="D39" s="9"/>
      <c r="E39" s="9"/>
      <c r="F39" s="9"/>
      <c r="G39" s="9"/>
      <c r="H39" s="9"/>
      <c r="I39" s="11">
        <v>40</v>
      </c>
      <c r="J39" s="11">
        <v>40</v>
      </c>
      <c r="K39" s="11"/>
      <c r="L39" s="11"/>
      <c r="M39" s="11"/>
      <c r="N39" s="11"/>
      <c r="O39" s="11"/>
      <c r="P39" s="9"/>
      <c r="Q39" s="11"/>
      <c r="R39" s="11"/>
      <c r="S39" s="11"/>
      <c r="T39" s="11"/>
      <c r="U39" s="11"/>
      <c r="V39" s="11"/>
      <c r="W39" s="11"/>
    </row>
    <row r="40" spans="1:23" ht="23.25" customHeight="1">
      <c r="A40" s="9" t="s">
        <v>274</v>
      </c>
      <c r="B40" s="9" t="s">
        <v>307</v>
      </c>
      <c r="C40" s="9" t="s">
        <v>306</v>
      </c>
      <c r="D40" s="9" t="s">
        <v>43</v>
      </c>
      <c r="E40" s="9" t="s">
        <v>74</v>
      </c>
      <c r="F40" s="9" t="s">
        <v>75</v>
      </c>
      <c r="G40" s="9" t="s">
        <v>298</v>
      </c>
      <c r="H40" s="9" t="s">
        <v>177</v>
      </c>
      <c r="I40" s="11">
        <v>40</v>
      </c>
      <c r="J40" s="11">
        <v>40</v>
      </c>
      <c r="K40" s="11"/>
      <c r="L40" s="11"/>
      <c r="M40" s="11"/>
      <c r="N40" s="11"/>
      <c r="O40" s="11"/>
      <c r="P40" s="9"/>
      <c r="Q40" s="11"/>
      <c r="R40" s="11"/>
      <c r="S40" s="11"/>
      <c r="T40" s="11"/>
      <c r="U40" s="11"/>
      <c r="V40" s="11"/>
      <c r="W40" s="11"/>
    </row>
    <row r="41" spans="1:23" ht="23.25" customHeight="1">
      <c r="A41" s="9"/>
      <c r="B41" s="9"/>
      <c r="C41" s="9" t="s">
        <v>308</v>
      </c>
      <c r="D41" s="9"/>
      <c r="E41" s="9"/>
      <c r="F41" s="9"/>
      <c r="G41" s="9"/>
      <c r="H41" s="9"/>
      <c r="I41" s="11">
        <v>44</v>
      </c>
      <c r="J41" s="11">
        <v>44</v>
      </c>
      <c r="K41" s="11"/>
      <c r="L41" s="11"/>
      <c r="M41" s="11"/>
      <c r="N41" s="11"/>
      <c r="O41" s="11"/>
      <c r="P41" s="9"/>
      <c r="Q41" s="11"/>
      <c r="R41" s="11"/>
      <c r="S41" s="11"/>
      <c r="T41" s="11"/>
      <c r="U41" s="11"/>
      <c r="V41" s="11"/>
      <c r="W41" s="11"/>
    </row>
    <row r="42" spans="1:23" ht="23.25" customHeight="1">
      <c r="A42" s="9" t="s">
        <v>271</v>
      </c>
      <c r="B42" s="9" t="s">
        <v>309</v>
      </c>
      <c r="C42" s="9" t="s">
        <v>308</v>
      </c>
      <c r="D42" s="9" t="s">
        <v>43</v>
      </c>
      <c r="E42" s="9" t="s">
        <v>64</v>
      </c>
      <c r="F42" s="9" t="s">
        <v>65</v>
      </c>
      <c r="G42" s="9" t="s">
        <v>252</v>
      </c>
      <c r="H42" s="9" t="s">
        <v>191</v>
      </c>
      <c r="I42" s="11">
        <v>44</v>
      </c>
      <c r="J42" s="11">
        <v>44</v>
      </c>
      <c r="K42" s="11"/>
      <c r="L42" s="11"/>
      <c r="M42" s="11"/>
      <c r="N42" s="11"/>
      <c r="O42" s="11"/>
      <c r="P42" s="9"/>
      <c r="Q42" s="11"/>
      <c r="R42" s="11"/>
      <c r="S42" s="11"/>
      <c r="T42" s="11"/>
      <c r="U42" s="11"/>
      <c r="V42" s="11"/>
      <c r="W42" s="11"/>
    </row>
    <row r="43" spans="1:23" ht="23.25" customHeight="1">
      <c r="A43" s="9"/>
      <c r="B43" s="9"/>
      <c r="C43" s="9" t="s">
        <v>310</v>
      </c>
      <c r="D43" s="9"/>
      <c r="E43" s="9"/>
      <c r="F43" s="9"/>
      <c r="G43" s="9"/>
      <c r="H43" s="9"/>
      <c r="I43" s="11">
        <v>130</v>
      </c>
      <c r="J43" s="11">
        <v>130</v>
      </c>
      <c r="K43" s="11"/>
      <c r="L43" s="11"/>
      <c r="M43" s="11"/>
      <c r="N43" s="11"/>
      <c r="O43" s="11"/>
      <c r="P43" s="9"/>
      <c r="Q43" s="11"/>
      <c r="R43" s="11"/>
      <c r="S43" s="11"/>
      <c r="T43" s="11"/>
      <c r="U43" s="11"/>
      <c r="V43" s="11"/>
      <c r="W43" s="11"/>
    </row>
    <row r="44" spans="1:23" ht="23.25" customHeight="1">
      <c r="A44" s="9" t="s">
        <v>274</v>
      </c>
      <c r="B44" s="9" t="s">
        <v>311</v>
      </c>
      <c r="C44" s="9" t="s">
        <v>310</v>
      </c>
      <c r="D44" s="9" t="s">
        <v>43</v>
      </c>
      <c r="E44" s="9" t="s">
        <v>82</v>
      </c>
      <c r="F44" s="9" t="s">
        <v>83</v>
      </c>
      <c r="G44" s="9" t="s">
        <v>298</v>
      </c>
      <c r="H44" s="9" t="s">
        <v>177</v>
      </c>
      <c r="I44" s="11">
        <v>130</v>
      </c>
      <c r="J44" s="11">
        <v>130</v>
      </c>
      <c r="K44" s="11"/>
      <c r="L44" s="11"/>
      <c r="M44" s="11"/>
      <c r="N44" s="11"/>
      <c r="O44" s="11"/>
      <c r="P44" s="9"/>
      <c r="Q44" s="11"/>
      <c r="R44" s="11"/>
      <c r="S44" s="11"/>
      <c r="T44" s="11"/>
      <c r="U44" s="11"/>
      <c r="V44" s="11"/>
      <c r="W44" s="11"/>
    </row>
    <row r="45" spans="1:23" ht="18.75" customHeight="1">
      <c r="A45" s="233" t="s">
        <v>108</v>
      </c>
      <c r="B45" s="234"/>
      <c r="C45" s="234"/>
      <c r="D45" s="234"/>
      <c r="E45" s="234"/>
      <c r="F45" s="234"/>
      <c r="G45" s="234"/>
      <c r="H45" s="235"/>
      <c r="I45" s="11">
        <v>1749</v>
      </c>
      <c r="J45" s="11">
        <v>1749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</sheetData>
  <mergeCells count="28">
    <mergeCell ref="V5:V7"/>
    <mergeCell ref="W5:W7"/>
    <mergeCell ref="J5:K6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2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20</vt:i4>
      </vt:variant>
    </vt:vector>
  </HeadingPairs>
  <TitlesOfParts>
    <vt:vector size="41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  <vt:lpstr>Sheet1</vt:lpstr>
      <vt:lpstr>'部门收入预算表01-2'!Print_Titles</vt:lpstr>
      <vt:lpstr>部门项目中期规划预算表13!Print_Titles</vt:lpstr>
      <vt:lpstr>部门政府采购预算表08!Print_Titles</vt:lpstr>
      <vt:lpstr>'部门支出预算表01-03'!Print_Titles</vt:lpstr>
      <vt:lpstr>'财务收支预算总表01-1'!Print_Titles</vt:lpstr>
      <vt:lpstr>'财政拨款收支预算总表02-1'!Print_Titles</vt:lpstr>
      <vt:lpstr>国有资本经营预算支出表07!Print_Titles</vt:lpstr>
      <vt:lpstr>'基本支出预算表（人员类.运转类公用经费项目）04'!Print_Titles</vt:lpstr>
      <vt:lpstr>'区对下转移支付绩效目标表10-2'!Print_Titles</vt:lpstr>
      <vt:lpstr>'区对下转移支付预算表10-1'!Print_Titles</vt:lpstr>
      <vt:lpstr>上级补助项目支出预算表12!Print_Titles</vt:lpstr>
      <vt:lpstr>'项目支出绩效目标表（本次下达）05-2'!Print_Titles</vt:lpstr>
      <vt:lpstr>'项目支出绩效目标表（另文下达）05-3'!Print_Titles</vt:lpstr>
      <vt:lpstr>'项目支出预算表（其他运转类.特定目标类项目）05-1'!Print_Titles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政府购买服务预算表09!Print_Titles</vt:lpstr>
      <vt:lpstr>政府性基金预算支出预算表06!Print_Titles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</cp:lastModifiedBy>
  <dcterms:created xsi:type="dcterms:W3CDTF">2024-02-25T08:26:00Z</dcterms:created>
  <dcterms:modified xsi:type="dcterms:W3CDTF">2024-08-05T01:09:44Z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00B43878C7D4440484F6058CD5B0419F_13</vt:lpwstr>
  </property>
</Properties>
</file>