
<file path=[Content_Types].xml><?xml version="1.0" encoding="utf-8"?>
<Types xmlns="http://schemas.openxmlformats.org/package/2006/content-types">
  <Override PartName="/xl/worksheets/sheet24.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externalLinks/externalLink38.xml" ContentType="application/vnd.openxmlformats-officedocument.spreadsheetml.externalLink+xml"/>
  <Override PartName="/xl/externalLinks/externalLink49.xml" ContentType="application/vnd.openxmlformats-officedocument.spreadsheetml.externalLink+xml"/>
  <Override PartName="/xl/externalLinks/externalLink67.xml" ContentType="application/vnd.openxmlformats-officedocument.spreadsheetml.externalLink+xml"/>
  <Override PartName="/xl/styles.xml" ContentType="application/vnd.openxmlformats-officedocument.spreadsheetml.styl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externalLinks/externalLink27.xml" ContentType="application/vnd.openxmlformats-officedocument.spreadsheetml.externalLink+xml"/>
  <Override PartName="/xl/externalLinks/externalLink45.xml" ContentType="application/vnd.openxmlformats-officedocument.spreadsheetml.externalLink+xml"/>
  <Override PartName="/xl/externalLinks/externalLink56.xml" ContentType="application/vnd.openxmlformats-officedocument.spreadsheetml.externalLink+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25.xml" ContentType="application/vnd.openxmlformats-officedocument.spreadsheetml.externalLink+xml"/>
  <Override PartName="/xl/externalLinks/externalLink34.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externalLinks/externalLink63.xml" ContentType="application/vnd.openxmlformats-officedocument.spreadsheetml.externalLink+xml"/>
  <Override PartName="/xl/worksheets/sheet3.xml" ContentType="application/vnd.openxmlformats-officedocument.spreadsheetml.worksheet+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23.xml" ContentType="application/vnd.openxmlformats-officedocument.spreadsheetml.externalLink+xml"/>
  <Override PartName="/xl/externalLinks/externalLink32.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externalLinks/externalLink61.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50.xml" ContentType="application/vnd.openxmlformats-officedocument.spreadsheetml.externalLink+xml"/>
  <Override PartName="/xl/worksheets/sheet2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externalLinks/externalLink59.xml" ContentType="application/vnd.openxmlformats-officedocument.spreadsheetml.externalLink+xml"/>
  <Override PartName="/xl/externalLinks/externalLink68.xml" ContentType="application/vnd.openxmlformats-officedocument.spreadsheetml.externalLink+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externalLinks/externalLink48.xml" ContentType="application/vnd.openxmlformats-officedocument.spreadsheetml.externalLink+xml"/>
  <Override PartName="/xl/externalLinks/externalLink57.xml" ContentType="application/vnd.openxmlformats-officedocument.spreadsheetml.externalLink+xml"/>
  <Override PartName="/xl/externalLinks/externalLink66.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Override PartName="/xl/externalLinks/externalLink55.xml" ContentType="application/vnd.openxmlformats-officedocument.spreadsheetml.externalLink+xml"/>
  <Override PartName="/xl/externalLinks/externalLink64.xml" ContentType="application/vnd.openxmlformats-officedocument.spreadsheetml.externalLink+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44.xml" ContentType="application/vnd.openxmlformats-officedocument.spreadsheetml.externalLink+xml"/>
  <Override PartName="/xl/externalLinks/externalLink53.xml" ContentType="application/vnd.openxmlformats-officedocument.spreadsheetml.externalLink+xml"/>
  <Override PartName="/xl/externalLinks/externalLink62.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42.xml" ContentType="application/vnd.openxmlformats-officedocument.spreadsheetml.externalLink+xml"/>
  <Override PartName="/xl/externalLinks/externalLink51.xml" ContentType="application/vnd.openxmlformats-officedocument.spreadsheetml.externalLink+xml"/>
  <Override PartName="/xl/externalLinks/externalLink60.xml" ContentType="application/vnd.openxmlformats-officedocument.spreadsheetml.externalLink+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externalLinks/externalLink40.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externalLinks/externalLink29.xml" ContentType="application/vnd.openxmlformats-officedocument.spreadsheetml.externalLink+xml"/>
  <Override PartName="/xl/externalLinks/externalLink47.xml" ContentType="application/vnd.openxmlformats-officedocument.spreadsheetml.externalLink+xml"/>
  <Override PartName="/xl/externalLinks/externalLink58.xml" ContentType="application/vnd.openxmlformats-officedocument.spreadsheetml.externalLink+xml"/>
  <Override PartName="/xl/theme/theme1.xml" ContentType="application/vnd.openxmlformats-officedocument.theme+xml"/>
  <Override PartName="/xl/worksheets/sheet11.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36.xml" ContentType="application/vnd.openxmlformats-officedocument.spreadsheetml.externalLink+xml"/>
  <Override PartName="/xl/externalLinks/externalLink65.xml" ContentType="application/vnd.openxmlformats-officedocument.spreadsheetml.externalLink+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19420" windowHeight="11020" tabRatio="819" firstSheet="29" activeTab="31"/>
  </bookViews>
  <sheets>
    <sheet name="1-1经开区一般公共预算收入情况表" sheetId="28" r:id="rId1"/>
    <sheet name="1-2经开区一般公共预算支出情况表" sheetId="29" r:id="rId2"/>
    <sheet name="1-3区本级一般公共预算收入情况表" sheetId="31" r:id="rId3"/>
    <sheet name="1-4区本级一般公共预算支出情况表（公开到项级）" sheetId="33" r:id="rId4"/>
    <sheet name="1-5区本级一般公共预算基本支出情况表（公开到款级）" sheetId="132" r:id="rId5"/>
    <sheet name="1-6区本级一般公共预算支出表（州、市对下转移支付项目）" sheetId="35" r:id="rId6"/>
    <sheet name="1-7曲靖经开区分地区税收返还和转移支付预算表" sheetId="36" r:id="rId7"/>
    <sheet name="1-8曲靖经开区区本级“三公”经费预算财政拨款情况统计表" sheetId="131" r:id="rId8"/>
    <sheet name="2-1曲靖经开区政府性基金预算收入情况表" sheetId="54" r:id="rId9"/>
    <sheet name="2-2曲靖经开区政府性基金预算支出情况表" sheetId="55" r:id="rId10"/>
    <sheet name="2-3曲靖经开区区本级政府性基金预算收入情况表" sheetId="56" r:id="rId11"/>
    <sheet name="2-4曲靖经开区区本级政府性基金预算支出情况表（公开到项级）" sheetId="57" r:id="rId12"/>
    <sheet name="2-5本级政府性基金支出表（州、市对下转移支付）" sheetId="58" r:id="rId13"/>
    <sheet name="3-1曲靖经开区国有资本经营收入预算情况表" sheetId="108" r:id="rId14"/>
    <sheet name="3-2曲靖经开区国有资本经营支出预算情况表" sheetId="109" r:id="rId15"/>
    <sheet name="3-3区本级国有资本经营收入预算情况表" sheetId="110" r:id="rId16"/>
    <sheet name="3-4区本级国有资本经营支出预算情况表（公开到项级）" sheetId="111" r:id="rId17"/>
    <sheet name="3-5 曲靖经开区国有资本经营预算转移支付表 （分地区）" sheetId="129" r:id="rId18"/>
    <sheet name="3-6 国有资本经营预算转移支付表（分项目）" sheetId="130" r:id="rId19"/>
    <sheet name="4-1曲靖经开区社会保险基金收入预算情况表" sheetId="113" r:id="rId20"/>
    <sheet name="4-2曲靖经开区社会保险基金支出预算情况表" sheetId="114" r:id="rId21"/>
    <sheet name="4-3区本级社会保险基金收入预算情况表" sheetId="117" r:id="rId22"/>
    <sheet name="4-4区本级社会保险基金支出预算情况表" sheetId="118" r:id="rId23"/>
    <sheet name="5-1   2023年地方政府债务限额及余额预算情况表" sheetId="119" r:id="rId24"/>
    <sheet name="5-2  2023年地方政府一般债务余额情况表" sheetId="120" r:id="rId25"/>
    <sheet name="5-3  区本级2023年地方政府一般债务余额情况表" sheetId="121" r:id="rId26"/>
    <sheet name="5-4 2023年地方政府专项债务余额情况表" sheetId="122" r:id="rId27"/>
    <sheet name="5-5 本级2023年地方政府专项债务余额情况表（本级）" sheetId="123" r:id="rId28"/>
    <sheet name="5-6 地方政府债券发行及还本付息情况表" sheetId="124" r:id="rId29"/>
    <sheet name="5-7 2024年政府专项债务限额和余额情况表" sheetId="125" r:id="rId30"/>
    <sheet name="5-8 2024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#REF!</definedName>
    <definedName name="\d">[3]地方!$Q$4:$Q$5</definedName>
    <definedName name="\q">[4]国家!#REF!</definedName>
    <definedName name="\z">[5]中央!#REF!</definedName>
    <definedName name="_________t4">#REF!</definedName>
    <definedName name="_________t7">#REF!</definedName>
    <definedName name="______t4">#REF!</definedName>
    <definedName name="______t7">#REF!</definedName>
    <definedName name="_____t4">#REF!</definedName>
    <definedName name="_____t7">#REF!</definedName>
    <definedName name="____t4">#REF!</definedName>
    <definedName name="____t7">#REF!</definedName>
    <definedName name="___PA7">'[6]SW-TEO'!#REF!</definedName>
    <definedName name="___PA8">'[6]SW-TEO'!#REF!</definedName>
    <definedName name="___PD1">'[6]SW-TEO'!#REF!</definedName>
    <definedName name="___PE12">'[6]SW-TEO'!#REF!</definedName>
    <definedName name="___PE13">'[6]SW-TEO'!#REF!</definedName>
    <definedName name="___PE6">'[6]SW-TEO'!#REF!</definedName>
    <definedName name="___PE7">'[6]SW-TEO'!#REF!</definedName>
    <definedName name="___PE8">'[6]SW-TEO'!#REF!</definedName>
    <definedName name="___PE9">'[6]SW-TEO'!#REF!</definedName>
    <definedName name="___PH1">'[6]SW-TEO'!#REF!</definedName>
    <definedName name="___PI1">'[6]SW-TEO'!#REF!</definedName>
    <definedName name="___PK1">'[6]SW-TEO'!#REF!</definedName>
    <definedName name="___PK3">'[6]SW-TEO'!#REF!</definedName>
    <definedName name="___t4">#REF!</definedName>
    <definedName name="___t7">#REF!</definedName>
    <definedName name="__PA7">'[6]SW-TEO'!#REF!</definedName>
    <definedName name="__PA8">'[6]SW-TEO'!#REF!</definedName>
    <definedName name="__PD1">'[6]SW-TEO'!#REF!</definedName>
    <definedName name="__PE12">'[6]SW-TEO'!#REF!</definedName>
    <definedName name="__PE13">'[6]SW-TEO'!#REF!</definedName>
    <definedName name="__PE6">'[6]SW-TEO'!#REF!</definedName>
    <definedName name="__PE7">'[6]SW-TEO'!#REF!</definedName>
    <definedName name="__PE8">'[6]SW-TEO'!#REF!</definedName>
    <definedName name="__PE9">'[6]SW-TEO'!#REF!</definedName>
    <definedName name="__PH1">'[6]SW-TEO'!#REF!</definedName>
    <definedName name="__PI1">'[6]SW-TEO'!#REF!</definedName>
    <definedName name="__PK1">'[6]SW-TEO'!#REF!</definedName>
    <definedName name="__PK3">'[6]SW-TEO'!#REF!</definedName>
    <definedName name="__t4">#REF!</definedName>
    <definedName name="__t7">#REF!</definedName>
    <definedName name="_1t4_">#REF!</definedName>
    <definedName name="_2t7_">#REF!</definedName>
    <definedName name="_Fill" hidden="1">[7]eqpmad2!#REF!</definedName>
    <definedName name="_xlnm._FilterDatabase" localSheetId="0" hidden="1">'1-1经开区一般公共预算收入情况表'!$A$3:$D$39</definedName>
    <definedName name="_xlnm._FilterDatabase" localSheetId="1" hidden="1">'1-2经开区一般公共预算支出情况表'!$A$3:$F$39</definedName>
    <definedName name="_xlnm._FilterDatabase" localSheetId="2" hidden="1">'1-3区本级一般公共预算收入情况表'!$A$3:$D$40</definedName>
    <definedName name="_xlnm._FilterDatabase" localSheetId="3" hidden="1">'1-4区本级一般公共预算支出情况表（公开到项级）'!$A$3:$D$1310</definedName>
    <definedName name="_xlnm._FilterDatabase" localSheetId="4" hidden="1">'1-5区本级一般公共预算基本支出情况表（公开到款级）'!$A$3:$B$33</definedName>
    <definedName name="_xlnm._FilterDatabase" localSheetId="5" hidden="1">'1-6区本级一般公共预算支出表（州、市对下转移支付项目）'!$A$3:$E$42</definedName>
    <definedName name="_xlnm._FilterDatabase" localSheetId="8" hidden="1">'2-1曲靖经开区政府性基金预算收入情况表'!$A$3:$E$36</definedName>
    <definedName name="_xlnm._FilterDatabase" localSheetId="9" hidden="1">'2-2曲靖经开区政府性基金预算支出情况表'!$A$3:$F$269</definedName>
    <definedName name="_xlnm._FilterDatabase" localSheetId="10" hidden="1">'2-3曲靖经开区区本级政府性基金预算收入情况表'!$A$3:$E$36</definedName>
    <definedName name="_xlnm._FilterDatabase" localSheetId="11" hidden="1">'2-4曲靖经开区区本级政府性基金预算支出情况表（公开到项级）'!$A$3:$F$269</definedName>
    <definedName name="_xlnm._FilterDatabase" localSheetId="12" hidden="1">'2-5本级政府性基金支出表（州、市对下转移支付）'!$A$3:$E$18</definedName>
    <definedName name="_xlnm._FilterDatabase" localSheetId="13" hidden="1">'3-1曲靖经开区国有资本经营收入预算情况表'!$A$3:$E$41</definedName>
    <definedName name="_xlnm._FilterDatabase" localSheetId="14" hidden="1">'3-2曲靖经开区国有资本经营支出预算情况表'!$A$3:$E$28</definedName>
    <definedName name="_xlnm._FilterDatabase" localSheetId="15" hidden="1">'3-3区本级国有资本经营收入预算情况表'!$A$3:$E$36</definedName>
    <definedName name="_xlnm._FilterDatabase" localSheetId="16" hidden="1">'3-4区本级国有资本经营支出预算情况表（公开到项级）'!$A$3:$E$21</definedName>
    <definedName name="_xlnm._FilterDatabase" localSheetId="19" hidden="1">'4-1曲靖经开区社会保险基金收入预算情况表'!$A$3:$E$39</definedName>
    <definedName name="_xlnm._FilterDatabase" localSheetId="20" hidden="1">'4-2曲靖经开区社会保险基金支出预算情况表'!$A$3:$E$23</definedName>
    <definedName name="_xlnm._FilterDatabase" localSheetId="21" hidden="1">'4-3区本级社会保险基金收入预算情况表'!$A$3:$E$39</definedName>
    <definedName name="_xlnm._FilterDatabase" localSheetId="22" hidden="1">'4-4区本级社会保险基金支出预算情况表'!$A$3:$E$23</definedName>
    <definedName name="_hnh">#REF!</definedName>
    <definedName name="_lst_r_财政收支分月完成数_支出分析_资金性质及预算科目代码名称">[8]_ESList!$A$1:$A$2458</definedName>
    <definedName name="_lst_r_财政收支分月完成数_支出县分析_县市区代码名称">[8]_ESList!$B$1:$B$153</definedName>
    <definedName name="_lst_r_财政预算编制质量评估分析表_基金收入_科目编码名称">[9]_ESList!$C$1:$C$77</definedName>
    <definedName name="_lst_r_财政预算编制质量评估分析表_基金支出_科目编码名称">[9]_ESList!$D$1:$D$320</definedName>
    <definedName name="_lst_r_财政预算编制质量评估分析表_一般收入_科目编码名称">[10]_ESList!$A$1:$A$113</definedName>
    <definedName name="_lst_r_财政预算编制质量评估分析表_一般支出_科目编码名称">[9]_ESList!$B$1:$B$1612</definedName>
    <definedName name="_lst_r_地方财政预算表2015年全省汇总_10_科目编码名称" localSheetId="19">[1]_ESList!$A$1:$A$27</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[2]_ESList!$A$1:$A$27</definedName>
    <definedName name="_lst_r_地方财政总收入查看表_科目_科目编码名称">[11]_ESList!$A$1:$A$38</definedName>
    <definedName name="_lst_r_税收收入分行业分税种表查看_分县_税种编码名称">[12]_ESList!$A$1:$A$21</definedName>
    <definedName name="_Order1" hidden="1">255</definedName>
    <definedName name="_Order2" hidden="1">255</definedName>
    <definedName name="_PA7">'[6]SW-TEO'!#REF!</definedName>
    <definedName name="_PA8">'[6]SW-TEO'!#REF!</definedName>
    <definedName name="_PD1">'[6]SW-TEO'!#REF!</definedName>
    <definedName name="_PE12">'[6]SW-TEO'!#REF!</definedName>
    <definedName name="_PE13">'[6]SW-TEO'!#REF!</definedName>
    <definedName name="_PE6">'[6]SW-TEO'!#REF!</definedName>
    <definedName name="_PE7">'[6]SW-TEO'!#REF!</definedName>
    <definedName name="_PE8">'[6]SW-TEO'!#REF!</definedName>
    <definedName name="_PE9">'[6]SW-TEO'!#REF!</definedName>
    <definedName name="_PH1">'[6]SW-TEO'!#REF!</definedName>
    <definedName name="_PI1">'[6]SW-TEO'!#REF!</definedName>
    <definedName name="_PK1">'[6]SW-TEO'!#REF!</definedName>
    <definedName name="_PK3">'[6]SW-TEO'!#REF!</definedName>
    <definedName name="_t4">#REF!</definedName>
    <definedName name="_t7">#REF!</definedName>
    <definedName name="A">#REF!</definedName>
    <definedName name="aa">#REF!</definedName>
    <definedName name="aaa">[5]中央!#REF!</definedName>
    <definedName name="aaaagfdsafsd">#N/A</definedName>
    <definedName name="aas">#N/A</definedName>
    <definedName name="ABC">#REF!</definedName>
    <definedName name="ABD">#REF!</definedName>
    <definedName name="AccessDatabase" hidden="1">"D:\文_件\省长专项\2000省长专项审批.mdb"</definedName>
    <definedName name="ad">#REF!</definedName>
    <definedName name="adasfw">#N/A</definedName>
    <definedName name="addsdsads">#N/A</definedName>
    <definedName name="adsafs">#N/A</definedName>
    <definedName name="adsdsaas">#N/A</definedName>
    <definedName name="adsfafas">#N/A</definedName>
    <definedName name="adsgf">#N/A</definedName>
    <definedName name="agasdgaksdk">#N/A</definedName>
    <definedName name="agsdsawae">#N/A</definedName>
    <definedName name="aiu_bottom">'[13]Financ. Overview'!#REF!</definedName>
    <definedName name="ajgfdajfajd">#N/A</definedName>
    <definedName name="as">#N/A</definedName>
    <definedName name="asa">#REF!</definedName>
    <definedName name="asda">#N/A</definedName>
    <definedName name="asdfas">#N/A</definedName>
    <definedName name="asdfasd">#N/A</definedName>
    <definedName name="asdfasf">#N/A</definedName>
    <definedName name="asdfkaskfda">#N/A</definedName>
    <definedName name="asdg\">#N/A</definedName>
    <definedName name="asdga">#N/A</definedName>
    <definedName name="asdgads">#N/A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CL10_一般公共预算收入">[14]C01县级测算!$AC$9:$AC$2853</definedName>
    <definedName name="CL110_上级补助收入">[14]C01县级测算!$AE$9:$AE$2853</definedName>
    <definedName name="CL11002_一般性转移支付收入">[14]C01县级测算!$AF$9:$AF$2853</definedName>
    <definedName name="CL11003_专项转移支付收入">[14]C01县级测算!$AG$9:$AG$2853</definedName>
    <definedName name="CL2_一般公共预算支出">[14]C01县级测算!$AH$9:$AH$2853</definedName>
    <definedName name="CL23006_上解上级支出">[14]C01县级测算!$AI$9:$AI$2853</definedName>
    <definedName name="CL省份">[14]C01县级测算!$A$9:$A$2853</definedName>
    <definedName name="CL县级财力">[14]C01县级测算!$E$9:$E$2853</definedName>
    <definedName name="CL县级依赖度">[14]C01县级测算!$F$9:$F$2853</definedName>
    <definedName name="CL政策性减税">[14]C01县级测算!$G$9:$G$2853</definedName>
    <definedName name="county">#REF!</definedName>
    <definedName name="d">#N/A</definedName>
    <definedName name="da">#N/A</definedName>
    <definedName name="dadaf">#N/A</definedName>
    <definedName name="dads">#N/A</definedName>
    <definedName name="daggaga">#N/A</definedName>
    <definedName name="dasadfw">#N/A</definedName>
    <definedName name="dasdfasd">#N/A</definedName>
    <definedName name="dasfaxc">#N/A</definedName>
    <definedName name="dasfqw">#N/A</definedName>
    <definedName name="data">#REF!</definedName>
    <definedName name="_xlnm.Database">#REF!</definedName>
    <definedName name="database10">#REF!</definedName>
    <definedName name="database2">#REF!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#REF!</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#REF!</definedName>
    <definedName name="dsaasagf">#N/A</definedName>
    <definedName name="dsadsadsa">#N/A</definedName>
    <definedName name="dsadsafag">#N/A</definedName>
    <definedName name="dsadshf">#N/A</definedName>
    <definedName name="dsafads">#N/A</definedName>
    <definedName name="dsafdfdgas">#N/A</definedName>
    <definedName name="dsafdfdsfds">#N/A</definedName>
    <definedName name="dsafdsafdsa">#N/A</definedName>
    <definedName name="dsaffdsa">#N/A</definedName>
    <definedName name="dsagads">#N/A</definedName>
    <definedName name="dsagagw">#N/A</definedName>
    <definedName name="dsagas">#N/A</definedName>
    <definedName name="dsagasfwq">#N/A</definedName>
    <definedName name="dsagfw">#N/A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dw">#REF!</definedName>
    <definedName name="e">#N/A</definedName>
    <definedName name="E206.">#REF!</definedName>
    <definedName name="ee">#REF!</definedName>
    <definedName name="eee">#REF!</definedName>
    <definedName name="ef" hidden="1">#REF!</definedName>
    <definedName name="f">#N/A</definedName>
    <definedName name="fd">#REF!</definedName>
    <definedName name="fdsafdsafdsa">#N/A</definedName>
    <definedName name="fdsafdsafdsfdsa">#N/A</definedName>
    <definedName name="fdsafdsfdsafdsa">#N/A</definedName>
    <definedName name="fdsfdsafdcdx">#N/A</definedName>
    <definedName name="fdsfdsafdfdsa">#N/A</definedName>
    <definedName name="ff">#REF!</definedName>
    <definedName name="ffdfdsaafds">#N/A</definedName>
    <definedName name="fff">#REF!</definedName>
    <definedName name="fg">#N/A</definedName>
    <definedName name="fgdh">#N/A</definedName>
    <definedName name="fgh">#REF!</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liter1" hidden="1">#REF!</definedName>
    <definedName name="FRC">[15]Main!$C$9</definedName>
    <definedName name="fsa">#N/A</definedName>
    <definedName name="fsafffdsfdsa">#N/A</definedName>
    <definedName name="fsafsdfdsa">#N/A</definedName>
    <definedName name="fw_0">#REF!</definedName>
    <definedName name="g">#N/A</definedName>
    <definedName name="gadsfawe">#N/A</definedName>
    <definedName name="gafsafas">#N/A</definedName>
    <definedName name="gagssd">#N/A</definedName>
    <definedName name="gasdgfasgas">#N/A</definedName>
    <definedName name="GB16_59岁人数占比">[14]J03标准!$A$65</definedName>
    <definedName name="GB60岁及以上人数占比">[14]J03标准!$A$66</definedName>
    <definedName name="GB差额人员职业年金">[14]J03标准!$B$27</definedName>
    <definedName name="GB城市低保标准">[14]J03标准!$B$62</definedName>
    <definedName name="GB城乡医疗补助标准">[14]J03标准!$B$69</definedName>
    <definedName name="GB初中教育经费标准">[14]J03标准!$B$42:$B$45</definedName>
    <definedName name="GB村级补助标准">[14]J03标准!$B$75</definedName>
    <definedName name="GB扶贫标准">[14]J03标准!$B$32</definedName>
    <definedName name="GB公检法在职国标工资">[14]J03标准!$B$7</definedName>
    <definedName name="GB孤儿救助标准">[14]J03标准!$B$67</definedName>
    <definedName name="GB基础养老金">[14]J03标准!$B$66</definedName>
    <definedName name="GB基卫补助标准">[14]J03标准!$B$70</definedName>
    <definedName name="GB计生补助标准">[14]J03标准!$B$71</definedName>
    <definedName name="GB艰苦边远地区津贴标准">[14]J03标准!$B$17:$B$23</definedName>
    <definedName name="GB离休人员经费">[14]J03标准!$B$12</definedName>
    <definedName name="GB农村低保标准">[14]J03标准!$B$63</definedName>
    <definedName name="GB农村文化补助">[14]J03标准!$B$60</definedName>
    <definedName name="GB贫困初中生补助">[14]J03标准!$B$49</definedName>
    <definedName name="GB贫困小学生补助">[14]J03标准!$B$48</definedName>
    <definedName name="GB普高免学费标准">[14]J03标准!$B$55:$B$58</definedName>
    <definedName name="GB普高助学金标准">[14]J03标准!$B$50</definedName>
    <definedName name="GB其他基本民生标准">[14]J03标准!$B$77</definedName>
    <definedName name="GB其他在职国标工资">[14]J03标准!$B$8</definedName>
    <definedName name="GB深度贫困县补助">[14]J03标准!$B$81:$B$87</definedName>
    <definedName name="GB事业单位绩效工资">[14]J03标准!$B$16</definedName>
    <definedName name="GB特殊教育标准">[14]J03标准!$B$46</definedName>
    <definedName name="GB退休人员经费">[14]J03标准!$B$13</definedName>
    <definedName name="GB完善人民警察工资待遇标准">[14]J03标准!$B$28</definedName>
    <definedName name="GB乡镇岗位补贴">[14]J03标准!$B$26</definedName>
    <definedName name="GB小学教育经费标准">[14]J03标准!$B$37:$B$40</definedName>
    <definedName name="GB行政、公检法在职年终奖">[14]J03标准!$B$10</definedName>
    <definedName name="GB行政在职国标工资">[14]J03标准!$B$6</definedName>
    <definedName name="GB学前教育资助标准">[14]J03标准!$B$34</definedName>
    <definedName name="GB学生营养改善标准">[14]J03标准!$B$51</definedName>
    <definedName name="GB养老保险缴费比例">0.28</definedName>
    <definedName name="GB养老保险缴费补助">[14]J03标准!$B$65</definedName>
    <definedName name="GB在职附加支出">[14]J03标准!$B$24</definedName>
    <definedName name="GB在职职级并行">[14]J03标准!$B$25</definedName>
    <definedName name="GB中职免学费标准">[14]J03标准!$B$53</definedName>
    <definedName name="GB中职助学金标准">[14]J03标准!$B$52</definedName>
    <definedName name="gf">#REF!</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xxe2003">[16]P1012001!$A$6:$E$117</definedName>
    <definedName name="gxxe20032">[16]P1012001!$A$6:$E$117</definedName>
    <definedName name="gxxx2004">[17]P1012001!$A$6:$E$117</definedName>
    <definedName name="h">#N/A</definedName>
    <definedName name="hdfgh">#N/A</definedName>
    <definedName name="hg">#N/A</definedName>
    <definedName name="hgfh">#N/A</definedName>
    <definedName name="hgj">#N/A</definedName>
    <definedName name="hhfk">#N/A</definedName>
    <definedName name="hhhh">#REF!</definedName>
    <definedName name="hj">#N/A</definedName>
    <definedName name="hjhgj">#N/A</definedName>
    <definedName name="hjk">#N/A</definedName>
    <definedName name="hjkjhl">#N/A</definedName>
    <definedName name="hjkl">#N/A</definedName>
    <definedName name="hkjfgkjhkhj">#N/A</definedName>
    <definedName name="hostfee">'[13]Financ. Overview'!$H$12</definedName>
    <definedName name="hraiu_bottom">'[13]Financ. Overview'!#REF!</definedName>
    <definedName name="hvac">'[13]Financ. Overview'!#REF!</definedName>
    <definedName name="HWSheet">1</definedName>
    <definedName name="i">#N/A</definedName>
    <definedName name="j">#N/A</definedName>
    <definedName name="JB艰边津贴标准">'[14]J04-2分县基础数据'!$J$9:$J$2853</definedName>
    <definedName name="JB离休人员津补贴标准">'[14]J04-2分县基础数据'!$L$9:$L$2853</definedName>
    <definedName name="JB退休人员津补贴标准">'[14]J04-2分县基础数据'!$M$9:$M$2853</definedName>
    <definedName name="JB在职人员津补贴标准">'[14]J04-2分县基础数据'!$K$9:$K$2853</definedName>
    <definedName name="JC成本差异系数">'[14]J04-2分县基础数据'!$I$9:$I$2853</definedName>
    <definedName name="JC户籍人口">'[14]J04-2分县基础数据'!$N$9:$N$2853</definedName>
    <definedName name="JC艰边类型">'[14]J04-2分县基础数据'!$G$9:$G$2853</definedName>
    <definedName name="JC津补贴标准全国平均数">'[14]J04-2分县基础数据'!$K$5</definedName>
    <definedName name="JC其他深度贫困地区标识">'[14]J04-2分县基础数据'!$H$9:$H$2853</definedName>
    <definedName name="JC区划名称">'[14]J04-2分县基础数据'!$B$9:$B$2853</definedName>
    <definedName name="JC区域代码">'[14]J04-2分县基础数据'!$F$9:$F$2853</definedName>
    <definedName name="JC省份">'[14]J04-2分县基础数据'!$A$9:$A$2853</definedName>
    <definedName name="JC县区类别">'[14]J04-2分县基础数据'!$D$9:$D$2853</definedName>
    <definedName name="jdfajsfdj">#N/A</definedName>
    <definedName name="jdjfadsjf">#N/A</definedName>
    <definedName name="jgh">#N/A</definedName>
    <definedName name="jhgj">#N/A</definedName>
    <definedName name="jhkf">#N/A</definedName>
    <definedName name="jhkljl">#N/A</definedName>
    <definedName name="JH均衡度奖励">[14]F05改善均衡度奖励!$B$13:$B$53</definedName>
    <definedName name="jjgajsdfjasd">#N/A</definedName>
    <definedName name="jjjjj">#N/A</definedName>
    <definedName name="jk">#N/A</definedName>
    <definedName name="JK中央承担支出责任">'[14]J04-2分县基础数据'!$BU$9:$BU$2853</definedName>
    <definedName name="jl">#N/A</definedName>
    <definedName name="jmjkhjkl">#N/A</definedName>
    <definedName name="JM城镇低保人数">'[14]J04-2分县基础数据'!$R$9:$R$2853</definedName>
    <definedName name="JM村委会">'[14]J04-2分县基础数据'!$P$9:$P$2853</definedName>
    <definedName name="JM孤儿人数">'[14]J04-2分县基础数据'!$T$9:$T$2853</definedName>
    <definedName name="JM农村低保人数">'[14]J04-2分县基础数据'!$S$9:$S$2853</definedName>
    <definedName name="JP建档立卡贫困人口">'[14]J04-2分县基础数据'!$V$9:$V$2853</definedName>
    <definedName name="JR公检法在职人数">'[14]J04-2分县基础数据'!$BL$9:$BL$2853</definedName>
    <definedName name="JR教育在职人数">'[14]J04-2分县基础数据'!$BM$9:$BM$2853</definedName>
    <definedName name="JR离休人数">'[14]J04-2分县基础数据'!$BR$9:$BR$2853</definedName>
    <definedName name="JR其他在职人数">'[14]J04-2分县基础数据'!$BQ$9:$BQ$2853</definedName>
    <definedName name="JR其他在职人数60﹪">'[14]J04-2分县基础数据'!$BP$9:$BP$2853</definedName>
    <definedName name="JR退休人数">'[14]J04-2分县基础数据'!$BS$9:$BS$2853</definedName>
    <definedName name="JR卫生在职人数60﹪">'[14]J04-2分县基础数据'!$BO$9:$BO$2853</definedName>
    <definedName name="JR行政在职人数">'[14]J04-2分县基础数据'!$BK$9:$BK$2853</definedName>
    <definedName name="JR在职人数小计">'[14]J04-2分县基础数据'!$BJ$9:$BJ$2853</definedName>
    <definedName name="JS11002一般性转移支付收入">'[14]J04-1分省基础数据'!$Q$13:$Q$53</definedName>
    <definedName name="JS11003专项转移支付收入">'[14]J04-1分省基础数据'!$R$13:$R$53</definedName>
    <definedName name="JS2一般公共预算支出">'[14]J04-1分省基础数据'!$S$13:$S$53</definedName>
    <definedName name="JS补助范围标识">'[14]J04-1分省基础数据'!$J$13:$J$53</definedName>
    <definedName name="JS公用经费标准">'[14]J04-1分省基础数据'!$I$13:$I$53</definedName>
    <definedName name="JS减税规模">'[14]J04-1分省基础数据'!$M$13:$M$53</definedName>
    <definedName name="JS困难系数">'[14]J04-1分省基础数据'!$F$13:$F$53</definedName>
    <definedName name="JS区域">'[14]J04-1分省基础数据'!$C$13:$C$53</definedName>
    <definedName name="JS省份">'[14]J04-1分省基础数据'!$D$13:$D$53</definedName>
    <definedName name="JS省份编码">'[14]J04-1分省基础数据'!$B$13:$B$53</definedName>
    <definedName name="JS省级努力系数">[14]C02省级努力程度系数!$E$13:$E$53</definedName>
    <definedName name="JS增值税">'[14]J04-1分省基础数据'!$N$13:$N$53</definedName>
    <definedName name="JX城镇初中生">'[14]J04-2分县基础数据'!$AK$9:$AK$2853</definedName>
    <definedName name="JX城镇小学生">'[14]J04-2分县基础数据'!$AS$9:$AS$2853</definedName>
    <definedName name="JX农村初中生">'[14]J04-2分县基础数据'!$AN$9:$AN$2853</definedName>
    <definedName name="JX农村小学生">'[14]J04-2分县基础数据'!$AW$9:$AW$2853</definedName>
    <definedName name="JX农村学生营养改善试点">'[14]J04-2分县基础数据'!$X$9:$X$2853</definedName>
    <definedName name="JX普高学生">'[14]J04-2分县基础数据'!$AA$9:$AA$2853</definedName>
    <definedName name="JX特校学生">'[14]J04-2分县基础数据'!$AX$9:$AX$2853</definedName>
    <definedName name="JX幼儿园学生">'[14]J04-2分县基础数据'!$BB$9:$BB$2853</definedName>
    <definedName name="JX中职学生">'[14]J04-2分县基础数据'!$AE$9:$AE$2853</definedName>
    <definedName name="JZ应付利息">'[14]J04-2分县基础数据'!$BG$9:$BG$2853</definedName>
    <definedName name="J分配资金_付息">[14]J02分配因素!$G$5</definedName>
    <definedName name="J分配资金_工资">[14]J02分配因素!$D$5</definedName>
    <definedName name="J分配资金_绩效">[14]J02分配因素!$L$5</definedName>
    <definedName name="J分配资金_减税">[14]J02分配因素!$H$5</definedName>
    <definedName name="J分配资金_均衡">[14]J02分配因素!$I$5</definedName>
    <definedName name="J分配资金_均衡横向">[14]J02分配因素!$J$5</definedName>
    <definedName name="J分配资金_均衡纵向">[14]J02分配因素!$K$5</definedName>
    <definedName name="J分配资金_民生">[14]J02分配因素!$F$5</definedName>
    <definedName name="J分配资金_深度贫困">[14]J02分配因素!$M$5</definedName>
    <definedName name="J分配资金_特殊">[14]J02分配因素!$N$5</definedName>
    <definedName name="J分配资金_运转">[14]J02分配因素!$E$5</definedName>
    <definedName name="J分配资金_总额">[14]J02分配因素!$B$5</definedName>
    <definedName name="J基础编码">'[14]J04-2分县基础数据'!$C$9:$C$2853</definedName>
    <definedName name="J基础数据">'[14]J04-2分县基础数据'!$B$9:$BE$2853</definedName>
    <definedName name="J区划编码_2019">[14]J01编码表!$A$4:$A$3246</definedName>
    <definedName name="k">#N/A</definedName>
    <definedName name="kdfkasj">#N/A</definedName>
    <definedName name="kg">#N/A</definedName>
    <definedName name="kgak">#N/A</definedName>
    <definedName name="kjhljk">#N/A</definedName>
    <definedName name="kjhluyi">#N/A</definedName>
    <definedName name="kjlhj">#N/A</definedName>
    <definedName name="kkkk">#REF!</definedName>
    <definedName name="l">#N/A</definedName>
    <definedName name="lkghjk">#N/A</definedName>
    <definedName name="lkjhh">#N/A</definedName>
    <definedName name="luil">#N/A</definedName>
    <definedName name="mj">#REF!</definedName>
    <definedName name="Module.Prix_SMC">#N/A</definedName>
    <definedName name="MS城市低保人数">[18]财政部保基本民生!#REF!</definedName>
    <definedName name="MS城乡居民基本医疗保险">[18]财政部保基本民生!#REF!</definedName>
    <definedName name="MS城乡居民社会养老保险">[18]财政部保基本民生!#REF!</definedName>
    <definedName name="MS城镇初中生">[18]财政部保基本民生!#REF!</definedName>
    <definedName name="MS城镇小学生">[18]财政部保基本民生!#REF!</definedName>
    <definedName name="MS初中公用经费补助">[18]财政部保基本民生!#REF!</definedName>
    <definedName name="MS村委会">[18]财政部保基本民生!#REF!</definedName>
    <definedName name="MS孤儿人口数">[18]财政部保基本民生!#REF!</definedName>
    <definedName name="MS基本公共卫生服务">[18]财政部保基本民生!#REF!</definedName>
    <definedName name="MS计划生育">[18]财政部保基本民生!#REF!</definedName>
    <definedName name="MS老龄人口">[18]财政部保基本民生!#REF!</definedName>
    <definedName name="MS免除普通高中建档立卡等家庭经济困难学生学杂费">[18]财政部保基本民生!#REF!</definedName>
    <definedName name="MS农村初中学生">[18]财政部保基本民生!#REF!</definedName>
    <definedName name="MS农村低保人数">[18]财政部保基本民生!#REF!</definedName>
    <definedName name="MS农村小学生">[18]财政部保基本民生!#REF!</definedName>
    <definedName name="MS农村学生营养改善试点县">[18]财政部保基本民生!#REF!</definedName>
    <definedName name="MS农村义务教育学生营养改善计划">[18]财政部保基本民生!#REF!</definedName>
    <definedName name="MS贫困寄宿生生活补助">[18]财政部保基本民生!#REF!</definedName>
    <definedName name="MS贫困人数">[18]财政部保基本民生!#REF!</definedName>
    <definedName name="MS普高学生">[18]财政部保基本民生!#REF!</definedName>
    <definedName name="MS普通高中学生助学金">[18]财政部保基本民生!#REF!</definedName>
    <definedName name="MS特校生">[18]财政部保基本民生!#REF!</definedName>
    <definedName name="MS小学公用经费补助">[18]财政部保基本民生!#REF!</definedName>
    <definedName name="MS养老缴费人数">[18]财政部保基本民生!#REF!</definedName>
    <definedName name="MS幼儿学生">[18]财政部保基本民生!#REF!</definedName>
    <definedName name="MS中职困难学生补助">[18]财政部保基本民生!#REF!</definedName>
    <definedName name="MS中职学生">[18]财政部保基本民生!#REF!</definedName>
    <definedName name="MS总人口">[18]财政部保基本民生!#REF!</definedName>
    <definedName name="OS">[19]Open!#REF!</definedName>
    <definedName name="pr_toolbox">[13]Toolbox!$A$3:$I$80</definedName>
    <definedName name="_xlnm.Print_Area" localSheetId="0">'1-1经开区一般公共预算收入情况表'!$A$1:$D$39</definedName>
    <definedName name="_xlnm.Print_Area" localSheetId="1">'1-2经开区一般公共预算支出情况表'!$B$1:$E$38</definedName>
    <definedName name="_xlnm.Print_Area" localSheetId="2">'1-3区本级一般公共预算收入情况表'!$A$1:$D$40</definedName>
    <definedName name="_xlnm.Print_Area" localSheetId="3">'1-4区本级一般公共预算支出情况表（公开到项级）'!$A$1:$D$1310</definedName>
    <definedName name="_xlnm.Print_Area" localSheetId="4">'1-5区本级一般公共预算基本支出情况表（公开到款级）'!$A$1:$B$33</definedName>
    <definedName name="_xlnm.Print_Area" localSheetId="5">'1-6区本级一般公共预算支出表（州、市对下转移支付项目）'!$A$1:$C$138</definedName>
    <definedName name="_xlnm.Print_Area" localSheetId="6">'1-7曲靖经开区分地区税收返还和转移支付预算表'!$A$1:$D$15</definedName>
    <definedName name="_xlnm.Print_Area" localSheetId="8">'2-1曲靖经开区政府性基金预算收入情况表'!$A$1:$D$36</definedName>
    <definedName name="_xlnm.Print_Area" localSheetId="9">'2-2曲靖经开区政府性基金预算支出情况表'!$A$1:$D$278</definedName>
    <definedName name="_xlnm.Print_Area" localSheetId="10">'2-3曲靖经开区区本级政府性基金预算收入情况表'!$A$1:$D$36</definedName>
    <definedName name="_xlnm.Print_Area" localSheetId="11">'2-4曲靖经开区区本级政府性基金预算支出情况表（公开到项级）'!$A$1:$D$278</definedName>
    <definedName name="_xlnm.Print_Area" localSheetId="12">'2-5本级政府性基金支出表（州、市对下转移支付）'!$A$1:$D$15</definedName>
    <definedName name="_xlnm.Print_Area" localSheetId="13">'3-1曲靖经开区国有资本经营收入预算情况表'!$A$1:$D$46</definedName>
    <definedName name="_xlnm.Print_Area" localSheetId="14">'3-2曲靖经开区国有资本经营支出预算情况表'!$A$1:$D$30</definedName>
    <definedName name="_xlnm.Print_Area" localSheetId="15">'3-3区本级国有资本经营收入预算情况表'!$A$1:$D$36</definedName>
    <definedName name="_xlnm.Print_Area" localSheetId="16">'3-4区本级国有资本经营支出预算情况表（公开到项级）'!$A$1:$D$23</definedName>
    <definedName name="_xlnm.Print_Area" localSheetId="17">'3-5 曲靖经开区国有资本经营预算转移支付表 （分地区）'!$A$1:$B$13</definedName>
    <definedName name="_xlnm.Print_Area" localSheetId="18">'3-6 国有资本经营预算转移支付表（分项目）'!$A$1:$B$8</definedName>
    <definedName name="_xlnm.Print_Area" localSheetId="19">'4-1曲靖经开区社会保险基金收入预算情况表'!$A$1:$D$39</definedName>
    <definedName name="_xlnm.Print_Area" localSheetId="20">'4-2曲靖经开区社会保险基金支出预算情况表'!$A$1:$D$23</definedName>
    <definedName name="_xlnm.Print_Area" localSheetId="21">'4-3区本级社会保险基金收入预算情况表'!$A$1:$D$39</definedName>
    <definedName name="_xlnm.Print_Area" localSheetId="22">'4-4区本级社会保险基金支出预算情况表'!$A$1:$D$23</definedName>
    <definedName name="_xlnm.Print_Area" localSheetId="31">'6-1重大政策和重点项目绩效目标表'!#REF!</definedName>
    <definedName name="Print_Area_1">#N/A</definedName>
    <definedName name="Print_Area_MI">#REF!</definedName>
    <definedName name="_xlnm.Print_Titles" localSheetId="0">'1-1经开区一般公共预算收入情况表'!$1:$3</definedName>
    <definedName name="_xlnm.Print_Titles" localSheetId="1">'1-2经开区一般公共预算支出情况表'!$1:$3</definedName>
    <definedName name="_xlnm.Print_Titles" localSheetId="2">'1-3区本级一般公共预算收入情况表'!$1:$3</definedName>
    <definedName name="_xlnm.Print_Titles" localSheetId="3">'1-4区本级一般公共预算支出情况表（公开到项级）'!$1:$3</definedName>
    <definedName name="_xlnm.Print_Titles" localSheetId="4">'1-5区本级一般公共预算基本支出情况表（公开到款级）'!$1:$3</definedName>
    <definedName name="_xlnm.Print_Titles" localSheetId="5">'1-6区本级一般公共预算支出表（州、市对下转移支付项目）'!$1:$3</definedName>
    <definedName name="_xlnm.Print_Titles" localSheetId="6">'1-7曲靖经开区分地区税收返还和转移支付预算表'!$1:$3</definedName>
    <definedName name="_xlnm.Print_Titles" localSheetId="8">'2-1曲靖经开区政府性基金预算收入情况表'!$1:$3</definedName>
    <definedName name="_xlnm.Print_Titles" localSheetId="9">'2-2曲靖经开区政府性基金预算支出情况表'!$1:$3</definedName>
    <definedName name="_xlnm.Print_Titles" localSheetId="10">'2-3曲靖经开区区本级政府性基金预算收入情况表'!$1:$3</definedName>
    <definedName name="_xlnm.Print_Titles" localSheetId="11">'2-4曲靖经开区区本级政府性基金预算支出情况表（公开到项级）'!$1:$3</definedName>
    <definedName name="_xlnm.Print_Titles" localSheetId="12">'2-5本级政府性基金支出表（州、市对下转移支付）'!$1:$3</definedName>
    <definedName name="_xlnm.Print_Titles" localSheetId="13">'3-1曲靖经开区国有资本经营收入预算情况表'!$1:$3</definedName>
    <definedName name="_xlnm.Print_Titles" localSheetId="14">'3-2曲靖经开区国有资本经营支出预算情况表'!$1:$3</definedName>
    <definedName name="_xlnm.Print_Titles" localSheetId="15">'3-3区本级国有资本经营收入预算情况表'!$1:$3</definedName>
    <definedName name="_xlnm.Print_Titles" localSheetId="19">'4-1曲靖经开区社会保险基金收入预算情况表'!$1:$3</definedName>
    <definedName name="_xlnm.Print_Titles" localSheetId="21">'4-3区本级社会保险基金收入预算情况表'!$1:$3</definedName>
    <definedName name="Print_Titles_1">#N/A</definedName>
    <definedName name="Prix_SMC">#N/A</definedName>
    <definedName name="q">#REF!</definedName>
    <definedName name="rf">#REF!</definedName>
    <definedName name="rrrr">#REF!</definedName>
    <definedName name="rt">#REF!</definedName>
    <definedName name="rwerwe">#REF!</definedName>
    <definedName name="s">#REF!</definedName>
    <definedName name="s_c_list">[20]Toolbox!$A$7:$H$969</definedName>
    <definedName name="saagasf">#N/A</definedName>
    <definedName name="sadfaffdas">#N/A</definedName>
    <definedName name="sadfas">#N/A</definedName>
    <definedName name="sadfasdf">#N/A</definedName>
    <definedName name="sadfasfw">#N/A</definedName>
    <definedName name="sadffdag">#N/A</definedName>
    <definedName name="sadfx">#N/A</definedName>
    <definedName name="sadgafasdd">#N/A</definedName>
    <definedName name="sadgafasfd">#N/A</definedName>
    <definedName name="sadgafsdwa">#N/A</definedName>
    <definedName name="sadgasdf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CG">'[21]G.1R-Shou COP Gf'!#REF!</definedName>
    <definedName name="sd" hidden="1">#REF!</definedName>
    <definedName name="sdafg">#N/A</definedName>
    <definedName name="sdasqw">#N/A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fw">#N/A</definedName>
    <definedName name="sdfwsa">#N/A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lfee">'[13]Financ. Overview'!$H$13</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olar_ratio">'[22]POWER ASSUMPTIONS'!$H$7</definedName>
    <definedName name="ss">#REF!</definedName>
    <definedName name="ss7fee">'[13]Financ. Overview'!$H$18</definedName>
    <definedName name="ssfafag">#N/A</definedName>
    <definedName name="subsfee">'[13]Financ. Overview'!$H$14</definedName>
    <definedName name="TableName">"Dummy"</definedName>
    <definedName name="toolbox">[23]Toolbox!$C$5:$T$1578</definedName>
    <definedName name="tr">#REF!</definedName>
    <definedName name="try">#N/A</definedName>
    <definedName name="tt">#REF!</definedName>
    <definedName name="ttt">#REF!</definedName>
    <definedName name="tttt">#REF!</definedName>
    <definedName name="uu">#REF!</definedName>
    <definedName name="uyi">#N/A</definedName>
    <definedName name="V5.1Fee">'[13]Financ. Overview'!$H$15</definedName>
    <definedName name="w">#REF!</definedName>
    <definedName name="we">#REF!</definedName>
    <definedName name="ws">#REF!</definedName>
    <definedName name="ww" hidden="1">#REF!</definedName>
    <definedName name="www">#REF!</definedName>
    <definedName name="XC标准偏差倍数">[14]C01县级测算!$C$3</definedName>
    <definedName name="XC系数上限">[14]C01县级测算!$B$3</definedName>
    <definedName name="XC系数下限">[14]C01县级测算!$A$3</definedName>
    <definedName name="XMFL">[24]项目类型!$F$3:$F$75</definedName>
    <definedName name="XMFL2">[25]项目类型!$F$3:$F$75</definedName>
    <definedName name="XQJ保工资需求基数">[14]G01三保和付息需求基数!$F$9:$F$2853</definedName>
    <definedName name="XQJ保民生需求基数">[14]G01三保和付息需求基数!$L$9:$L$2853</definedName>
    <definedName name="XQJ保运转需求基数">[14]G01三保和付息需求基数!$I$9:$I$2853</definedName>
    <definedName name="XQJ付息需求基数">[14]G01三保和付息需求基数!$O$9:$O$2853</definedName>
    <definedName name="XQ保工资需求">[26]保工资运转!#REF!</definedName>
    <definedName name="XQ保民生需求">[18]财政部保基本民生!#REF!</definedName>
    <definedName name="XQ保运转需求">[26]保工资运转!#REF!</definedName>
    <definedName name="XQ调整后的保工资需求">[14]C01县级测算!$I$9:$I$2853</definedName>
    <definedName name="XQ津补贴需求">[26]保工资运转!#REF!</definedName>
    <definedName name="XS补助对象系数">[14]C01县级测算!$D$9:$D$2853</definedName>
    <definedName name="XS付息分档系数">[14]C01县级测算!$AB$9:$AB$2853</definedName>
    <definedName name="XS工资分档系数">[14]C01县级测算!$L$9:$L$2853</definedName>
    <definedName name="XS津补贴分档系数">[14]C01县级测算!$P$9:$P$2853</definedName>
    <definedName name="XS民生分档系数">[14]C01县级测算!$X$9:$X$2853</definedName>
    <definedName name="XS运转分档系数">[14]C01县级测算!$T$9:$T$2853</definedName>
    <definedName name="y">#REF!</definedName>
    <definedName name="yyyy">#REF!</definedName>
    <definedName name="YZ公用经费标准_公检法">[26]保工资运转!#REF!</definedName>
    <definedName name="YZ公用经费标准_其他">[26]保工资运转!#REF!</definedName>
    <definedName name="YZ公用经费标准_行政">[26]保工资运转!#REF!</definedName>
    <definedName name="YZ津补贴标准_离休">[26]保工资运转!#REF!</definedName>
    <definedName name="YZ津补贴标准_退休">[26]保工资运转!#REF!</definedName>
    <definedName name="YZ津补贴标准_在职">[26]保工资运转!#REF!</definedName>
    <definedName name="Z32_Cost_red">'[13]Financ. Overview'!#REF!</definedName>
    <definedName name="ZCSX">[27]下拉选项!$I$3:$I$14</definedName>
    <definedName name="保险">'[6]SW-TEO'!#REF!</definedName>
    <definedName name="本级标准收入2004年">[28]本年收入合计!$E$4:$E$184</definedName>
    <definedName name="本年">'[29]1-4余额表'!$L$3</definedName>
    <definedName name="拨款汇总_合计">SUM([30]汇总!XFB1:XFD1)</definedName>
    <definedName name="部">#REF!</definedName>
    <definedName name="财政供养">#REF!</definedName>
    <definedName name="财政供养人员增幅2004年">[31]财政供养人员增幅!$E$6</definedName>
    <definedName name="财政供养人员增幅2004年分县">[31]财政供养人员增幅!$E$4:$E$184</definedName>
    <definedName name="成本差异系数">VLOOKUP([32]公路里程!$C1,[33]差异系数!$A$6:$C$229,3,)</definedName>
    <definedName name="城市维护费">VLOOKUP([32]公路里程!$D1,'[34]2009'!$A$10:$AS$255,40,)</definedName>
    <definedName name="赤字县图">#REF!</definedName>
    <definedName name="处室">#REF!</definedName>
    <definedName name="村级标准支出">[35]村级支出!$E$4:$E$184</definedName>
    <definedName name="村级支出">VLOOKUP([32]公路里程!$D1,[36]L24!$B$7:$Y$4958,9,)</definedName>
    <definedName name="大多数">[37]XL4Poppy!$A$15</definedName>
    <definedName name="大幅度">#REF!</definedName>
    <definedName name="当年">'[38]1-1余额表'!$L$1</definedName>
    <definedName name="地方病防治系数">VLOOKUP([32]公路里程!$C1,[33]data!$C$6:$AR$210,42,)</definedName>
    <definedName name="地区">OFFSET('[38]1-1余额表'!$A$7,,,COUNTA('[38]1-1余额表'!$A:$A)-1)</definedName>
    <definedName name="地区名称">[39]封面!#REF!</definedName>
    <definedName name="地税" hidden="1">#REF!</definedName>
    <definedName name="第二产业分县2003年">[40]GDP!$G$4:$G$184</definedName>
    <definedName name="第二产业合计2003年">[40]GDP!$G$4</definedName>
    <definedName name="第三产业分县2003年">[40]GDP!$H$4:$H$184</definedName>
    <definedName name="第三产业合计2003年">[40]GDP!$H$4</definedName>
    <definedName name="饿">#REF!</definedName>
    <definedName name="凤飞飞" hidden="1">#REF!</definedName>
    <definedName name="耕地占用税分县2003年">[41]一般预算收入!$U$4:$U$184</definedName>
    <definedName name="耕地占用税合计2003年">[41]一般预算收入!$U$4</definedName>
    <definedName name="工商税收2004年">[42]工商税收!$S$4:$S$184</definedName>
    <definedName name="工商税收合计2004年">[42]工商税收!$S$4</definedName>
    <definedName name="公共安全部门">VLOOKUP([32]公路里程!$D1,'[34]2009'!$A$10:$AS$255,33,)</definedName>
    <definedName name="公检法司部门编制数">[43]公检法司编制!$E$4:$E$184</definedName>
    <definedName name="公司主管部门">[44]有效性列表!$B$2:$B$7</definedName>
    <definedName name="公用标准支出">[45]合计!$E$4:$E$184</definedName>
    <definedName name="还有">#REF!</definedName>
    <definedName name="汇率">#REF!</definedName>
    <definedName name="机场">'[6]SW-TEO'!#REF!</definedName>
    <definedName name="基金处室">#REF!</definedName>
    <definedName name="基金金额">#REF!</definedName>
    <definedName name="基金科目">#REF!</definedName>
    <definedName name="基金类型">#REF!</definedName>
    <definedName name="建设情况">[47]指标项!$D$2:$D$3</definedName>
    <definedName name="交集补助比例">1/2</definedName>
    <definedName name="交通费">VLOOKUP([48]经费权重!$B1,[49]分县数据!$A$9:$BA$258,23,)</definedName>
    <definedName name="教育部门">VLOOKUP([32]公路里程!$D1,'[34]2009'!$A$10:$AS$255,34,)</definedName>
    <definedName name="金额">#REF!</definedName>
    <definedName name="决算数">#REF!</definedName>
    <definedName name="科目">#REF!</definedName>
    <definedName name="可比增幅上限">[14]J02分配因素!$B$10</definedName>
    <definedName name="可比增幅下限">[14]J02分配因素!$B$11</definedName>
    <definedName name="昆明">'[6]SW-TEO'!#REF!</definedName>
    <definedName name="类型">#REF!</definedName>
    <definedName name="离退休">VLOOKUP([32]公路里程!$D1,[50]Sheet1!$A$3:$J$252,2,)</definedName>
    <definedName name="连通方式">[47]指标项!$F$2:$F$6</definedName>
    <definedName name="连通性质">[47]指标项!$E$2:$E$5</definedName>
    <definedName name="林业部门">VLOOKUP([32]公路里程!$D1,[50]Sheet1!$A$3:$J$252,6,)</definedName>
    <definedName name="农林水气">[51]D011H403!$A$5:$C$60</definedName>
    <definedName name="农业部门">VLOOKUP([32]公路里程!$D1,[50]Sheet1!$A$7:$J$252,5,)</definedName>
    <definedName name="农业人口2003年">[52]农业人口!$E$4:$E$184</definedName>
    <definedName name="农业税分县2003年">[41]一般预算收入!$S$4:$S$184</definedName>
    <definedName name="农业税合计2003年">[41]一般预算收入!$S$4</definedName>
    <definedName name="农业特产税分县2003年">[41]一般预算收入!$T$4:$T$184</definedName>
    <definedName name="农业特产税合计2003年">[41]一般预算收入!$T$4</definedName>
    <definedName name="农业用地面积">[53]农业用地!$E$4:$E$184</definedName>
    <definedName name="平台">'[6]SW-TEO'!#REF!</definedName>
    <definedName name="平台法人性质">[54]参数表!$D$2:$D$4</definedName>
    <definedName name="其他补助比例">40%</definedName>
    <definedName name="其他限制开发区资金规模">10</definedName>
    <definedName name="其他支出">VLOOKUP([32]公路里程!$D1,'[34]2009'!$A$10:$AS$255,45,)</definedName>
    <definedName name="契税分县2003年">[41]一般预算收入!$V$4:$V$184</definedName>
    <definedName name="契税合计2003年">[41]一般预算收入!$V$4</definedName>
    <definedName name="取暖费">VLOOKUP([48]经费权重!$B1,[49]分县数据!$A$9:$BA$258,21,)</definedName>
    <definedName name="去年">'[29]1-4余额表'!$L$4</definedName>
    <definedName name="全部担保">OFFSET('[38]1-1余额表'!$G$7,,,COUNTA('[38]1-1余额表'!$G:$G)-1)</definedName>
    <definedName name="全部一般">OFFSET('[38]1-1余额表'!$E$7,,,COUNTA('[38]1-1余额表'!$E:$E)-1)</definedName>
    <definedName name="全部余额">OFFSET('[38]1-1余额表'!$C$7,,,COUNTA('[38]1-1余额表'!$C:$C)-1)</definedName>
    <definedName name="全部直接">OFFSET('[38]1-1余额表'!$D$7,,,COUNTA('[38]1-1余额表'!$D:$D)-1)</definedName>
    <definedName name="全部专项">OFFSET('[38]1-1余额表'!$F$7,,,COUNTA('[38]1-1余额表'!$F:$F)-1)</definedName>
    <definedName name="全额差额比例">'[55]C01-1'!#REF!</definedName>
    <definedName name="人员标准支出">[56]人员支出!$E$4:$E$184</definedName>
    <definedName name="人员经费">VLOOKUP([48]经费权重!$B1,[49]分县数据!$A$9:$BA$258,4,)+VLOOKUP([48]经费权重!$B1,[49]分县数据!$A$9:$BA$258,39,)</definedName>
    <definedName name="日">#REF!</definedName>
    <definedName name="山东各县">#REF!</definedName>
    <definedName name="上年">'[29]1-4余额表'!$L$2</definedName>
    <definedName name="设计阶段">[47]指标项!$G$2:$G$5</definedName>
    <definedName name="社会保障支出">VLOOKUP([32]公路里程!$D1,'[57]2007'!$A$10:$AS$257,29,)</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生态区层次明细" hidden="1">#REF!</definedName>
    <definedName name="省级担保">OFFSET('[38]2-11担保分级表'!$C$6,,,COUNTA('[38]2-11担保分级表'!$C:$C)-1)</definedName>
    <definedName name="省级一般">OFFSET('[38]2-7一般分级表'!$C$6,,,COUNTA('[38]2-7一般分级表'!$C:$C)-1)</definedName>
    <definedName name="省级余额">OFFSET('[38]2-1余额分级表'!$C$6,,,COUNTA('[38]2-1余额分级表'!$C:$C)-1)</definedName>
    <definedName name="省级直接">OFFSET('[38]2-5直接分级表'!$C$6,,,COUNTA('[38]2-5直接分级表'!$C:$C)-1)</definedName>
    <definedName name="省级专项">OFFSET('[38]2-9专项分级表'!$C$6,,,COUNTA('[38]2-9专项分级表'!$C:$C)-1)</definedName>
    <definedName name="省区">[58]均衡!$B$4:$B$44</definedName>
    <definedName name="市级担保">OFFSET('[38]2-11担保分级表'!$E$6,,,COUNTA('[38]2-11担保分级表'!$E:$E)-1)</definedName>
    <definedName name="市级一般">OFFSET('[38]2-7一般分级表'!$E$6,,,COUNTA('[38]2-7一般分级表'!$E:$E)-1)</definedName>
    <definedName name="市级余额">OFFSET('[38]2-1余额分级表'!$E$6,,,COUNTA('[38]2-1余额分级表'!$E:$E)-1)</definedName>
    <definedName name="市级直接">OFFSET('[38]2-5直接分级表'!$E$6,,,COUNTA('[38]2-5直接分级表'!$E:$E)-1)</definedName>
    <definedName name="市级专项">OFFSET('[38]2-9专项分级表'!$E$6,,,COUNTA('[38]2-9专项分级表'!$E:$E)-1)</definedName>
    <definedName name="事业发展支出">[59]事业发展!$E$4:$E$184</definedName>
    <definedName name="是">#REF!</definedName>
    <definedName name="是否">[47]指标项!$A$2:$A$3</definedName>
    <definedName name="是否立项">[60]区划对应表!$E$1:$E$2</definedName>
    <definedName name="水利部门">VLOOKUP([32]公路里程!$D1,[50]Sheet1!$A$3:$J$252,7,)</definedName>
    <definedName name="四季度">'[61]C01-1'!#REF!</definedName>
    <definedName name="所得税">'[6]SW-TEO'!#REF!</definedName>
    <definedName name="卫生部门">VLOOKUP([32]公路里程!$D1,'[34]2009'!$A$10:$AS$255,38,)</definedName>
    <definedName name="位次d">[62]四月份月报!#REF!</definedName>
    <definedName name="文体广部门">VLOOKUP([32]公路里程!$D1,'[34]2009'!$A$10:$AS$255,36,)</definedName>
    <definedName name="县级担保">OFFSET('[38]2-11担保分级表'!$G$6,,,COUNTA('[38]2-11担保分级表'!$G:$G)-1)</definedName>
    <definedName name="县级一般">OFFSET('[38]2-7一般分级表'!$G$6,,,COUNTA('[38]2-7一般分级表'!$G:$G)-1)</definedName>
    <definedName name="县级余额">OFFSET('[38]2-1余额分级表'!$G$6,,,COUNTA('[38]2-1余额分级表'!$G:$G)-1)</definedName>
    <definedName name="县级直接">OFFSET('[38]2-5直接分级表'!$G$6,,,COUNTA('[38]2-5直接分级表'!$G:$G)-1)</definedName>
    <definedName name="县级专项">OFFSET('[38]2-9专项分级表'!$G$6,,,COUNTA('[38]2-9专项分级表'!$G:$G)-1)</definedName>
    <definedName name="乡级担保">OFFSET('[38]2-11担保分级表'!$I$6,,,COUNTA('[38]2-11担保分级表'!$I:$I)-1)</definedName>
    <definedName name="乡级一般">OFFSET('[38]2-7一般分级表'!$I$6,,,COUNTA('[38]2-7一般分级表'!$I:$I)-1)</definedName>
    <definedName name="乡级余额">OFFSET('[38]2-1余额分级表'!$I$6,,,COUNTA('[38]2-1余额分级表'!$I:$I)-1)</definedName>
    <definedName name="乡级直接">OFFSET('[38]2-5直接分级表'!$I$6,,,COUNTA('[38]2-5直接分级表'!$I:$I)-1)</definedName>
    <definedName name="乡级专项">OFFSET('[38]2-9专项分级表'!$I$6,,,COUNTA('[38]2-9专项分级表'!$I:$I)-1)</definedName>
    <definedName name="乡镇个数">[63]行政区划!$D$6:$D$184</definedName>
    <definedName name="项目类型">[64]基础数据!$A$1:$A$66</definedName>
    <definedName name="新表">#REF!</definedName>
    <definedName name="新分享">'[6]SW-TEO'!#REF!</definedName>
    <definedName name="新昆明">'[6]SW-TEO'!#REF!</definedName>
    <definedName name="行政部门">VLOOKUP([32]公路里程!$D1,'[34]2009'!$A$10:$AS$255,30,)</definedName>
    <definedName name="行政管理部门编制数">[43]行政编制!$E$4:$E$184</definedName>
    <definedName name="行政区划">[44]区划对应表!$A$20:$A$36</definedName>
    <definedName name="行政区划级次">[44]有效性列表!$A$2:$A$6</definedName>
    <definedName name="行政区划名称">[46]区划对应表!$B$1:$B$19</definedName>
    <definedName name="性别">[65]基础编码!$H$2:$H$3</definedName>
    <definedName name="学历">[65]基础编码!$S$2:$S$9</definedName>
    <definedName name="一般预算收入2002年">'[66]2002年一般预算收入'!$AC$4:$AC$184</definedName>
    <definedName name="一般预算收入2003年">[41]一般预算收入!$AD$4:$AD$184</definedName>
    <definedName name="一般预算收入合计2003年">[41]一般预算收入!$AC$4</definedName>
    <definedName name="银行贷款所在地">[60]区划对应表!$D$1:$D$202</definedName>
    <definedName name="银行类型二">[64]基础数据!$E$1:$E$216</definedName>
    <definedName name="银行类型一">[64]基础数据!$C$1:$C$21</definedName>
    <definedName name="增支比例">0.8</definedName>
    <definedName name="政策性挂账">OFFSET('[38]1-1余额表'!$H$7,,,COUNTA('[38]1-1余额表'!$H:$H)-1)</definedName>
    <definedName name="支出">[17]P1012001!$A$6:$E$117</definedName>
    <definedName name="中小学生人数2003年">[67]中小学生!$E$4:$E$184</definedName>
    <definedName name="专项收入年初预算数" localSheetId="1">#REF!</definedName>
    <definedName name="专项收入年初预算数" localSheetId="4">#REF!</definedName>
    <definedName name="专项收入年初预算数" localSheetId="7">#REF!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#REF!</definedName>
    <definedName name="专项收入全年预计数" localSheetId="1">#REF!</definedName>
    <definedName name="专项收入全年预计数" localSheetId="4">#REF!</definedName>
    <definedName name="专项收入全年预计数" localSheetId="7">#REF!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#REF!</definedName>
    <definedName name="总人口2003年">[68]总人口!$E$4:$E$184</definedName>
    <definedName name="总支出">VLOOKUP([48]经费权重!$B1,[49]分县数据!$A$9:$BA$258,3,)</definedName>
    <definedName name="最终下达表">#REF!</definedName>
    <definedName name="전">#REF!</definedName>
    <definedName name="주택사업본부">#REF!</definedName>
    <definedName name="철구사업본부">#REF!</definedName>
  </definedNames>
  <calcPr calcId="125725" fullPrecision="0"/>
</workbook>
</file>

<file path=xl/calcChain.xml><?xml version="1.0" encoding="utf-8"?>
<calcChain xmlns="http://schemas.openxmlformats.org/spreadsheetml/2006/main">
  <c r="D10" i="125"/>
  <c r="D9"/>
  <c r="F8"/>
  <c r="E8"/>
  <c r="D8"/>
  <c r="D7"/>
  <c r="D6"/>
  <c r="F5"/>
  <c r="E5"/>
  <c r="D5"/>
  <c r="D22" i="124"/>
  <c r="C22"/>
  <c r="D15"/>
  <c r="C15"/>
  <c r="D12"/>
  <c r="C12"/>
  <c r="D9"/>
  <c r="C9"/>
  <c r="D4"/>
  <c r="C4"/>
  <c r="E7" i="119"/>
  <c r="B7"/>
  <c r="G6"/>
  <c r="F6"/>
  <c r="E6"/>
  <c r="D6"/>
  <c r="C6"/>
  <c r="B6"/>
  <c r="E23" i="118"/>
  <c r="C23"/>
  <c r="B23"/>
  <c r="E21"/>
  <c r="E20"/>
  <c r="E19"/>
  <c r="D19"/>
  <c r="C19"/>
  <c r="B19"/>
  <c r="E18"/>
  <c r="D18"/>
  <c r="C18"/>
  <c r="B18"/>
  <c r="E17"/>
  <c r="D17"/>
  <c r="E16"/>
  <c r="D16"/>
  <c r="E15"/>
  <c r="D15"/>
  <c r="E14"/>
  <c r="D14"/>
  <c r="E13"/>
  <c r="D13"/>
  <c r="E12"/>
  <c r="D12"/>
  <c r="E11"/>
  <c r="D11"/>
  <c r="E10"/>
  <c r="D10"/>
  <c r="E9"/>
  <c r="D9"/>
  <c r="E8"/>
  <c r="D8"/>
  <c r="E7"/>
  <c r="D7"/>
  <c r="E6"/>
  <c r="D6"/>
  <c r="E5"/>
  <c r="E4"/>
  <c r="E39" i="117"/>
  <c r="C39"/>
  <c r="B39"/>
  <c r="E37"/>
  <c r="E36"/>
  <c r="E35"/>
  <c r="D35"/>
  <c r="C35"/>
  <c r="B35"/>
  <c r="E34"/>
  <c r="D34"/>
  <c r="C34"/>
  <c r="B34"/>
  <c r="E33"/>
  <c r="D33"/>
  <c r="C33"/>
  <c r="B33"/>
  <c r="E32"/>
  <c r="D32"/>
  <c r="C32"/>
  <c r="B32"/>
  <c r="E31"/>
  <c r="D31"/>
  <c r="E30"/>
  <c r="D30"/>
  <c r="E29"/>
  <c r="D29"/>
  <c r="E28"/>
  <c r="D28"/>
  <c r="E27"/>
  <c r="D27"/>
  <c r="E26"/>
  <c r="D26"/>
  <c r="E25"/>
  <c r="D25"/>
  <c r="E24"/>
  <c r="D24"/>
  <c r="E23"/>
  <c r="D23"/>
  <c r="E22"/>
  <c r="D22"/>
  <c r="E21"/>
  <c r="D21"/>
  <c r="E20"/>
  <c r="D20"/>
  <c r="E19"/>
  <c r="D19"/>
  <c r="E18"/>
  <c r="D18"/>
  <c r="E17"/>
  <c r="D17"/>
  <c r="E16"/>
  <c r="D16"/>
  <c r="E15"/>
  <c r="D15"/>
  <c r="E14"/>
  <c r="D14"/>
  <c r="E13"/>
  <c r="D13"/>
  <c r="E12"/>
  <c r="D12"/>
  <c r="E11"/>
  <c r="D11"/>
  <c r="E10"/>
  <c r="D10"/>
  <c r="E9"/>
  <c r="D9"/>
  <c r="E8"/>
  <c r="D8"/>
  <c r="E7"/>
  <c r="D7"/>
  <c r="E6"/>
  <c r="D6"/>
  <c r="E5"/>
  <c r="D5"/>
  <c r="E4"/>
  <c r="D4"/>
  <c r="E23" i="114"/>
  <c r="C23"/>
  <c r="B23"/>
  <c r="E21"/>
  <c r="E20"/>
  <c r="E19"/>
  <c r="D19"/>
  <c r="C19"/>
  <c r="B19"/>
  <c r="E18"/>
  <c r="D18"/>
  <c r="C18"/>
  <c r="B18"/>
  <c r="E17"/>
  <c r="D17"/>
  <c r="E16"/>
  <c r="D16"/>
  <c r="E15"/>
  <c r="D15"/>
  <c r="E14"/>
  <c r="D14"/>
  <c r="E13"/>
  <c r="D13"/>
  <c r="E12"/>
  <c r="D12"/>
  <c r="E11"/>
  <c r="D11"/>
  <c r="E10"/>
  <c r="D10"/>
  <c r="E9"/>
  <c r="D9"/>
  <c r="E8"/>
  <c r="D8"/>
  <c r="E7"/>
  <c r="D7"/>
  <c r="E6"/>
  <c r="D6"/>
  <c r="E5"/>
  <c r="E4"/>
  <c r="E39" i="113"/>
  <c r="C39"/>
  <c r="B39"/>
  <c r="E37"/>
  <c r="E36"/>
  <c r="E35"/>
  <c r="D35"/>
  <c r="C35"/>
  <c r="B35"/>
  <c r="E34"/>
  <c r="D34"/>
  <c r="C34"/>
  <c r="B34"/>
  <c r="E33"/>
  <c r="D33"/>
  <c r="C33"/>
  <c r="B33"/>
  <c r="E32"/>
  <c r="D32"/>
  <c r="C32"/>
  <c r="B32"/>
  <c r="E31"/>
  <c r="D31"/>
  <c r="E30"/>
  <c r="D30"/>
  <c r="E29"/>
  <c r="D29"/>
  <c r="E28"/>
  <c r="D28"/>
  <c r="E27"/>
  <c r="D27"/>
  <c r="E26"/>
  <c r="D26"/>
  <c r="E25"/>
  <c r="D25"/>
  <c r="E24"/>
  <c r="D24"/>
  <c r="E23"/>
  <c r="D23"/>
  <c r="E22"/>
  <c r="D22"/>
  <c r="E21"/>
  <c r="D21"/>
  <c r="E20"/>
  <c r="D20"/>
  <c r="E19"/>
  <c r="D19"/>
  <c r="E18"/>
  <c r="D18"/>
  <c r="E17"/>
  <c r="D17"/>
  <c r="E16"/>
  <c r="D16"/>
  <c r="E15"/>
  <c r="D15"/>
  <c r="E14"/>
  <c r="D14"/>
  <c r="E13"/>
  <c r="D13"/>
  <c r="E12"/>
  <c r="D12"/>
  <c r="E11"/>
  <c r="D11"/>
  <c r="E10"/>
  <c r="D10"/>
  <c r="E9"/>
  <c r="D9"/>
  <c r="E8"/>
  <c r="D8"/>
  <c r="E7"/>
  <c r="D7"/>
  <c r="E6"/>
  <c r="D6"/>
  <c r="E5"/>
  <c r="D5"/>
  <c r="E4"/>
  <c r="D4"/>
  <c r="B8" i="130"/>
  <c r="B13" i="129"/>
  <c r="C23" i="111"/>
  <c r="B23"/>
  <c r="E21"/>
  <c r="E20"/>
  <c r="E19"/>
  <c r="C19"/>
  <c r="B19"/>
  <c r="E18"/>
  <c r="D18"/>
  <c r="C18"/>
  <c r="B18"/>
  <c r="E17"/>
  <c r="D17"/>
  <c r="E16"/>
  <c r="D16"/>
  <c r="C16"/>
  <c r="B16"/>
  <c r="E15"/>
  <c r="D15"/>
  <c r="E14"/>
  <c r="D14"/>
  <c r="E13"/>
  <c r="D13"/>
  <c r="E12"/>
  <c r="D12"/>
  <c r="C12"/>
  <c r="B12"/>
  <c r="E11"/>
  <c r="D11"/>
  <c r="E10"/>
  <c r="E9"/>
  <c r="D9"/>
  <c r="E8"/>
  <c r="D8"/>
  <c r="C8"/>
  <c r="B8"/>
  <c r="E7"/>
  <c r="D7"/>
  <c r="E6"/>
  <c r="E5"/>
  <c r="D5"/>
  <c r="E4"/>
  <c r="D4"/>
  <c r="C4"/>
  <c r="B4"/>
  <c r="C36" i="110"/>
  <c r="B36"/>
  <c r="E35"/>
  <c r="E34"/>
  <c r="E33"/>
  <c r="E32"/>
  <c r="D32"/>
  <c r="C32"/>
  <c r="B32"/>
  <c r="E31"/>
  <c r="D31"/>
  <c r="E30"/>
  <c r="D30"/>
  <c r="E29"/>
  <c r="D29"/>
  <c r="C29"/>
  <c r="B29"/>
  <c r="E28"/>
  <c r="D28"/>
  <c r="E27"/>
  <c r="D27"/>
  <c r="E26"/>
  <c r="D26"/>
  <c r="C26"/>
  <c r="B26"/>
  <c r="E25"/>
  <c r="D25"/>
  <c r="E24"/>
  <c r="D24"/>
  <c r="E23"/>
  <c r="D23"/>
  <c r="E22"/>
  <c r="D22"/>
  <c r="C22"/>
  <c r="B22"/>
  <c r="E21"/>
  <c r="D21"/>
  <c r="E20"/>
  <c r="D20"/>
  <c r="E19"/>
  <c r="D19"/>
  <c r="E18"/>
  <c r="D18"/>
  <c r="E17"/>
  <c r="D17"/>
  <c r="E16"/>
  <c r="D16"/>
  <c r="E15"/>
  <c r="D15"/>
  <c r="E14"/>
  <c r="D14"/>
  <c r="E13"/>
  <c r="D13"/>
  <c r="E12"/>
  <c r="D12"/>
  <c r="E11"/>
  <c r="D11"/>
  <c r="E10"/>
  <c r="D10"/>
  <c r="E9"/>
  <c r="D9"/>
  <c r="E8"/>
  <c r="D8"/>
  <c r="E7"/>
  <c r="D7"/>
  <c r="E6"/>
  <c r="D6"/>
  <c r="E5"/>
  <c r="D5"/>
  <c r="E4"/>
  <c r="D4"/>
  <c r="C4"/>
  <c r="B4"/>
  <c r="C30" i="109"/>
  <c r="B30"/>
  <c r="E28"/>
  <c r="E27"/>
  <c r="E26"/>
  <c r="C26"/>
  <c r="B26"/>
  <c r="E25"/>
  <c r="D25"/>
  <c r="C25"/>
  <c r="B25"/>
  <c r="E24"/>
  <c r="D24"/>
  <c r="E23"/>
  <c r="D23"/>
  <c r="C23"/>
  <c r="B23"/>
  <c r="E22"/>
  <c r="D22"/>
  <c r="E21"/>
  <c r="D21"/>
  <c r="B21"/>
  <c r="E20"/>
  <c r="D20"/>
  <c r="E19"/>
  <c r="D19"/>
  <c r="B19"/>
  <c r="E18"/>
  <c r="D18"/>
  <c r="E17"/>
  <c r="D17"/>
  <c r="E16"/>
  <c r="D16"/>
  <c r="E15"/>
  <c r="D15"/>
  <c r="E14"/>
  <c r="D14"/>
  <c r="E13"/>
  <c r="D13"/>
  <c r="E12"/>
  <c r="D12"/>
  <c r="E11"/>
  <c r="D11"/>
  <c r="C11"/>
  <c r="B11"/>
  <c r="E10"/>
  <c r="D10"/>
  <c r="E9"/>
  <c r="D9"/>
  <c r="E8"/>
  <c r="D8"/>
  <c r="E7"/>
  <c r="D7"/>
  <c r="E6"/>
  <c r="D6"/>
  <c r="E5"/>
  <c r="D5"/>
  <c r="E4"/>
  <c r="D4"/>
  <c r="C4"/>
  <c r="B4"/>
  <c r="C46" i="108"/>
  <c r="B46"/>
  <c r="D42"/>
  <c r="C42"/>
  <c r="B42"/>
  <c r="E41"/>
  <c r="D41"/>
  <c r="E40"/>
  <c r="D40"/>
  <c r="E39"/>
  <c r="D39"/>
  <c r="E38"/>
  <c r="D38"/>
  <c r="E37"/>
  <c r="D37"/>
  <c r="C37"/>
  <c r="B37"/>
  <c r="E36"/>
  <c r="D36"/>
  <c r="E35"/>
  <c r="D35"/>
  <c r="E34"/>
  <c r="D34"/>
  <c r="E33"/>
  <c r="D33"/>
  <c r="E32"/>
  <c r="D32"/>
  <c r="C32"/>
  <c r="B32"/>
  <c r="E31"/>
  <c r="D31"/>
  <c r="E30"/>
  <c r="D30"/>
  <c r="E29"/>
  <c r="D29"/>
  <c r="E28"/>
  <c r="D28"/>
  <c r="E27"/>
  <c r="D27"/>
  <c r="C27"/>
  <c r="B27"/>
  <c r="E26"/>
  <c r="D26"/>
  <c r="E25"/>
  <c r="D25"/>
  <c r="E24"/>
  <c r="D24"/>
  <c r="E23"/>
  <c r="D23"/>
  <c r="E22"/>
  <c r="D22"/>
  <c r="E21"/>
  <c r="D21"/>
  <c r="E20"/>
  <c r="D20"/>
  <c r="E19"/>
  <c r="D19"/>
  <c r="E18"/>
  <c r="D18"/>
  <c r="E17"/>
  <c r="D17"/>
  <c r="E16"/>
  <c r="D16"/>
  <c r="E15"/>
  <c r="D15"/>
  <c r="E14"/>
  <c r="D14"/>
  <c r="E13"/>
  <c r="D13"/>
  <c r="E12"/>
  <c r="D12"/>
  <c r="E11"/>
  <c r="D11"/>
  <c r="E10"/>
  <c r="D10"/>
  <c r="E9"/>
  <c r="D9"/>
  <c r="E8"/>
  <c r="D8"/>
  <c r="E7"/>
  <c r="D7"/>
  <c r="E6"/>
  <c r="D6"/>
  <c r="E5"/>
  <c r="D5"/>
  <c r="E4"/>
  <c r="D4"/>
  <c r="C4"/>
  <c r="B4"/>
  <c r="E15" i="58"/>
  <c r="D15"/>
  <c r="C15"/>
  <c r="B15"/>
  <c r="E14"/>
  <c r="D14"/>
  <c r="E13"/>
  <c r="D13"/>
  <c r="E12"/>
  <c r="D12"/>
  <c r="E11"/>
  <c r="D11"/>
  <c r="E10"/>
  <c r="D10"/>
  <c r="E9"/>
  <c r="D9"/>
  <c r="E8"/>
  <c r="D8"/>
  <c r="E7"/>
  <c r="D7"/>
  <c r="E6"/>
  <c r="D6"/>
  <c r="E5"/>
  <c r="D5"/>
  <c r="E4"/>
  <c r="D4"/>
  <c r="E278" i="57"/>
  <c r="C278"/>
  <c r="B278"/>
  <c r="E277"/>
  <c r="E276"/>
  <c r="E275"/>
  <c r="E274"/>
  <c r="E273"/>
  <c r="E272"/>
  <c r="E271"/>
  <c r="C271"/>
  <c r="B271"/>
  <c r="E270"/>
  <c r="C270"/>
  <c r="B270"/>
  <c r="E269"/>
  <c r="D269"/>
  <c r="C269"/>
  <c r="B269"/>
  <c r="E268"/>
  <c r="D268"/>
  <c r="E267"/>
  <c r="D267"/>
  <c r="E266"/>
  <c r="D266"/>
  <c r="E265"/>
  <c r="D265"/>
  <c r="E264"/>
  <c r="D264"/>
  <c r="E263"/>
  <c r="D263"/>
  <c r="E262"/>
  <c r="D262"/>
  <c r="E261"/>
  <c r="D261"/>
  <c r="C261"/>
  <c r="B261"/>
  <c r="E260"/>
  <c r="D260"/>
  <c r="F259"/>
  <c r="E259"/>
  <c r="D259"/>
  <c r="F258"/>
  <c r="E258"/>
  <c r="D258"/>
  <c r="F257"/>
  <c r="E257"/>
  <c r="D257"/>
  <c r="F256"/>
  <c r="E256"/>
  <c r="D256"/>
  <c r="F255"/>
  <c r="E255"/>
  <c r="D255"/>
  <c r="F254"/>
  <c r="E254"/>
  <c r="D254"/>
  <c r="F253"/>
  <c r="E253"/>
  <c r="D253"/>
  <c r="F252"/>
  <c r="E252"/>
  <c r="D252"/>
  <c r="F251"/>
  <c r="E251"/>
  <c r="D251"/>
  <c r="F250"/>
  <c r="E250"/>
  <c r="D250"/>
  <c r="F249"/>
  <c r="E249"/>
  <c r="D249"/>
  <c r="F248"/>
  <c r="E248"/>
  <c r="D248"/>
  <c r="C248"/>
  <c r="B248"/>
  <c r="F247"/>
  <c r="E247"/>
  <c r="D247"/>
  <c r="C247"/>
  <c r="B247"/>
  <c r="F246"/>
  <c r="E246"/>
  <c r="D246"/>
  <c r="F245"/>
  <c r="E245"/>
  <c r="D245"/>
  <c r="F244"/>
  <c r="E244"/>
  <c r="D244"/>
  <c r="F243"/>
  <c r="E243"/>
  <c r="D243"/>
  <c r="F242"/>
  <c r="E242"/>
  <c r="D242"/>
  <c r="F241"/>
  <c r="E241"/>
  <c r="D241"/>
  <c r="F240"/>
  <c r="E240"/>
  <c r="D240"/>
  <c r="F239"/>
  <c r="E239"/>
  <c r="D239"/>
  <c r="F238"/>
  <c r="E238"/>
  <c r="D238"/>
  <c r="F237"/>
  <c r="E237"/>
  <c r="D237"/>
  <c r="F236"/>
  <c r="E236"/>
  <c r="D236"/>
  <c r="F235"/>
  <c r="E235"/>
  <c r="D235"/>
  <c r="F234"/>
  <c r="E234"/>
  <c r="D234"/>
  <c r="F233"/>
  <c r="E233"/>
  <c r="D233"/>
  <c r="F232"/>
  <c r="E232"/>
  <c r="D232"/>
  <c r="F231"/>
  <c r="E231"/>
  <c r="D231"/>
  <c r="C231"/>
  <c r="B231"/>
  <c r="F230"/>
  <c r="E230"/>
  <c r="D230"/>
  <c r="C230"/>
  <c r="B230"/>
  <c r="F229"/>
  <c r="E229"/>
  <c r="D229"/>
  <c r="F228"/>
  <c r="E228"/>
  <c r="D228"/>
  <c r="F227"/>
  <c r="E227"/>
  <c r="D227"/>
  <c r="F226"/>
  <c r="E226"/>
  <c r="D226"/>
  <c r="F225"/>
  <c r="E225"/>
  <c r="D225"/>
  <c r="F224"/>
  <c r="E224"/>
  <c r="D224"/>
  <c r="F223"/>
  <c r="E223"/>
  <c r="D223"/>
  <c r="F222"/>
  <c r="E222"/>
  <c r="D222"/>
  <c r="F221"/>
  <c r="E221"/>
  <c r="D221"/>
  <c r="F220"/>
  <c r="E220"/>
  <c r="D220"/>
  <c r="F219"/>
  <c r="E219"/>
  <c r="D219"/>
  <c r="F218"/>
  <c r="E218"/>
  <c r="D218"/>
  <c r="F217"/>
  <c r="E217"/>
  <c r="D217"/>
  <c r="F216"/>
  <c r="E216"/>
  <c r="D216"/>
  <c r="F215"/>
  <c r="E215"/>
  <c r="D215"/>
  <c r="F214"/>
  <c r="E214"/>
  <c r="D214"/>
  <c r="F213"/>
  <c r="E213"/>
  <c r="D213"/>
  <c r="C213"/>
  <c r="B213"/>
  <c r="F212"/>
  <c r="E212"/>
  <c r="D212"/>
  <c r="C212"/>
  <c r="B212"/>
  <c r="F211"/>
  <c r="E211"/>
  <c r="D211"/>
  <c r="F210"/>
  <c r="E210"/>
  <c r="D210"/>
  <c r="F209"/>
  <c r="E209"/>
  <c r="D209"/>
  <c r="F208"/>
  <c r="E208"/>
  <c r="D208"/>
  <c r="F207"/>
  <c r="E207"/>
  <c r="D207"/>
  <c r="F206"/>
  <c r="E206"/>
  <c r="D206"/>
  <c r="F205"/>
  <c r="E205"/>
  <c r="D205"/>
  <c r="F204"/>
  <c r="E204"/>
  <c r="D204"/>
  <c r="F203"/>
  <c r="E203"/>
  <c r="D203"/>
  <c r="F202"/>
  <c r="E202"/>
  <c r="D202"/>
  <c r="F201"/>
  <c r="E201"/>
  <c r="D201"/>
  <c r="F200"/>
  <c r="E200"/>
  <c r="D200"/>
  <c r="C200"/>
  <c r="B200"/>
  <c r="F199"/>
  <c r="E199"/>
  <c r="D199"/>
  <c r="F198"/>
  <c r="E198"/>
  <c r="D198"/>
  <c r="C198"/>
  <c r="B198"/>
  <c r="F197"/>
  <c r="E197"/>
  <c r="D197"/>
  <c r="F196"/>
  <c r="E196"/>
  <c r="D196"/>
  <c r="F195"/>
  <c r="E195"/>
  <c r="D195"/>
  <c r="F194"/>
  <c r="E194"/>
  <c r="D194"/>
  <c r="F193"/>
  <c r="E193"/>
  <c r="D193"/>
  <c r="F192"/>
  <c r="E192"/>
  <c r="D192"/>
  <c r="F191"/>
  <c r="E191"/>
  <c r="D191"/>
  <c r="F190"/>
  <c r="E190"/>
  <c r="D190"/>
  <c r="F189"/>
  <c r="E189"/>
  <c r="D189"/>
  <c r="C189"/>
  <c r="B189"/>
  <c r="F188"/>
  <c r="E188"/>
  <c r="D188"/>
  <c r="F187"/>
  <c r="E187"/>
  <c r="D187"/>
  <c r="F186"/>
  <c r="E186"/>
  <c r="D186"/>
  <c r="F185"/>
  <c r="E185"/>
  <c r="D185"/>
  <c r="C185"/>
  <c r="B185"/>
  <c r="F184"/>
  <c r="E184"/>
  <c r="D184"/>
  <c r="C184"/>
  <c r="B184"/>
  <c r="F183"/>
  <c r="E183"/>
  <c r="D183"/>
  <c r="F182"/>
  <c r="E182"/>
  <c r="D182"/>
  <c r="F181"/>
  <c r="E181"/>
  <c r="D181"/>
  <c r="C181"/>
  <c r="B181"/>
  <c r="F180"/>
  <c r="E180"/>
  <c r="D180"/>
  <c r="C180"/>
  <c r="B180"/>
  <c r="F179"/>
  <c r="E179"/>
  <c r="D179"/>
  <c r="F178"/>
  <c r="E178"/>
  <c r="D178"/>
  <c r="F177"/>
  <c r="E177"/>
  <c r="D177"/>
  <c r="F176"/>
  <c r="E176"/>
  <c r="D176"/>
  <c r="C176"/>
  <c r="B176"/>
  <c r="F175"/>
  <c r="E175"/>
  <c r="D175"/>
  <c r="F174"/>
  <c r="E174"/>
  <c r="D174"/>
  <c r="F173"/>
  <c r="E173"/>
  <c r="D173"/>
  <c r="C173"/>
  <c r="B173"/>
  <c r="F172"/>
  <c r="E172"/>
  <c r="D172"/>
  <c r="F171"/>
  <c r="E171"/>
  <c r="D171"/>
  <c r="F170"/>
  <c r="E170"/>
  <c r="D170"/>
  <c r="F169"/>
  <c r="E169"/>
  <c r="D169"/>
  <c r="F168"/>
  <c r="E168"/>
  <c r="D168"/>
  <c r="F167"/>
  <c r="E167"/>
  <c r="D167"/>
  <c r="F166"/>
  <c r="E166"/>
  <c r="D166"/>
  <c r="F165"/>
  <c r="E165"/>
  <c r="D165"/>
  <c r="F164"/>
  <c r="E164"/>
  <c r="D164"/>
  <c r="F163"/>
  <c r="E163"/>
  <c r="D163"/>
  <c r="C163"/>
  <c r="B163"/>
  <c r="F162"/>
  <c r="E162"/>
  <c r="D162"/>
  <c r="F161"/>
  <c r="E161"/>
  <c r="D161"/>
  <c r="F160"/>
  <c r="E160"/>
  <c r="D160"/>
  <c r="F159"/>
  <c r="E159"/>
  <c r="D159"/>
  <c r="F158"/>
  <c r="E158"/>
  <c r="D158"/>
  <c r="F157"/>
  <c r="E157"/>
  <c r="D157"/>
  <c r="F156"/>
  <c r="E156"/>
  <c r="D156"/>
  <c r="C156"/>
  <c r="B156"/>
  <c r="F155"/>
  <c r="E155"/>
  <c r="D155"/>
  <c r="F154"/>
  <c r="E154"/>
  <c r="D154"/>
  <c r="F153"/>
  <c r="E153"/>
  <c r="D153"/>
  <c r="F152"/>
  <c r="E152"/>
  <c r="D152"/>
  <c r="F151"/>
  <c r="E151"/>
  <c r="D151"/>
  <c r="F150"/>
  <c r="E150"/>
  <c r="D150"/>
  <c r="F149"/>
  <c r="E149"/>
  <c r="D149"/>
  <c r="F148"/>
  <c r="E148"/>
  <c r="D148"/>
  <c r="F147"/>
  <c r="E147"/>
  <c r="D147"/>
  <c r="C147"/>
  <c r="B147"/>
  <c r="F146"/>
  <c r="E146"/>
  <c r="D146"/>
  <c r="F145"/>
  <c r="E145"/>
  <c r="D145"/>
  <c r="F144"/>
  <c r="E144"/>
  <c r="D144"/>
  <c r="F143"/>
  <c r="E143"/>
  <c r="D143"/>
  <c r="F142"/>
  <c r="E142"/>
  <c r="D142"/>
  <c r="C142"/>
  <c r="B142"/>
  <c r="F141"/>
  <c r="E141"/>
  <c r="D141"/>
  <c r="F140"/>
  <c r="E140"/>
  <c r="D140"/>
  <c r="F139"/>
  <c r="E139"/>
  <c r="D139"/>
  <c r="F138"/>
  <c r="E138"/>
  <c r="D138"/>
  <c r="F137"/>
  <c r="E137"/>
  <c r="D137"/>
  <c r="C137"/>
  <c r="B137"/>
  <c r="F136"/>
  <c r="E136"/>
  <c r="D136"/>
  <c r="C136"/>
  <c r="B136"/>
  <c r="F135"/>
  <c r="E135"/>
  <c r="D135"/>
  <c r="F134"/>
  <c r="E134"/>
  <c r="D134"/>
  <c r="F133"/>
  <c r="E133"/>
  <c r="D133"/>
  <c r="C133"/>
  <c r="B133"/>
  <c r="F132"/>
  <c r="E132"/>
  <c r="D132"/>
  <c r="F131"/>
  <c r="E131"/>
  <c r="D131"/>
  <c r="F130"/>
  <c r="E130"/>
  <c r="D130"/>
  <c r="F129"/>
  <c r="E129"/>
  <c r="D129"/>
  <c r="C129"/>
  <c r="B129"/>
  <c r="F128"/>
  <c r="E128"/>
  <c r="D128"/>
  <c r="F127"/>
  <c r="E127"/>
  <c r="D127"/>
  <c r="F126"/>
  <c r="E126"/>
  <c r="D126"/>
  <c r="F125"/>
  <c r="E125"/>
  <c r="D125"/>
  <c r="C125"/>
  <c r="B125"/>
  <c r="F124"/>
  <c r="E124"/>
  <c r="D124"/>
  <c r="F123"/>
  <c r="E123"/>
  <c r="D123"/>
  <c r="F122"/>
  <c r="E122"/>
  <c r="D122"/>
  <c r="F121"/>
  <c r="E121"/>
  <c r="D121"/>
  <c r="F120"/>
  <c r="E120"/>
  <c r="D120"/>
  <c r="C120"/>
  <c r="B120"/>
  <c r="F119"/>
  <c r="E119"/>
  <c r="D119"/>
  <c r="F118"/>
  <c r="E118"/>
  <c r="D118"/>
  <c r="F117"/>
  <c r="E117"/>
  <c r="D117"/>
  <c r="C117"/>
  <c r="B117"/>
  <c r="F116"/>
  <c r="E116"/>
  <c r="D116"/>
  <c r="F115"/>
  <c r="E115"/>
  <c r="D115"/>
  <c r="F114"/>
  <c r="E114"/>
  <c r="D114"/>
  <c r="F113"/>
  <c r="E113"/>
  <c r="D113"/>
  <c r="F112"/>
  <c r="E112"/>
  <c r="D112"/>
  <c r="C112"/>
  <c r="B112"/>
  <c r="F111"/>
  <c r="E111"/>
  <c r="D111"/>
  <c r="F110"/>
  <c r="E110"/>
  <c r="D110"/>
  <c r="F109"/>
  <c r="E109"/>
  <c r="D109"/>
  <c r="F108"/>
  <c r="E108"/>
  <c r="D108"/>
  <c r="F107"/>
  <c r="E107"/>
  <c r="D107"/>
  <c r="C107"/>
  <c r="B107"/>
  <c r="F106"/>
  <c r="E106"/>
  <c r="D106"/>
  <c r="F105"/>
  <c r="E105"/>
  <c r="D105"/>
  <c r="F104"/>
  <c r="E104"/>
  <c r="D104"/>
  <c r="F103"/>
  <c r="E103"/>
  <c r="D103"/>
  <c r="F102"/>
  <c r="E102"/>
  <c r="D102"/>
  <c r="C102"/>
  <c r="B102"/>
  <c r="F101"/>
  <c r="E101"/>
  <c r="D101"/>
  <c r="C101"/>
  <c r="B101"/>
  <c r="F100"/>
  <c r="E100"/>
  <c r="D100"/>
  <c r="F99"/>
  <c r="E99"/>
  <c r="D99"/>
  <c r="F98"/>
  <c r="E98"/>
  <c r="D98"/>
  <c r="F97"/>
  <c r="E97"/>
  <c r="D97"/>
  <c r="F96"/>
  <c r="E96"/>
  <c r="D96"/>
  <c r="F95"/>
  <c r="E95"/>
  <c r="D95"/>
  <c r="F94"/>
  <c r="E94"/>
  <c r="D94"/>
  <c r="F93"/>
  <c r="E93"/>
  <c r="D93"/>
  <c r="F92"/>
  <c r="E92"/>
  <c r="D92"/>
  <c r="C92"/>
  <c r="B92"/>
  <c r="F91"/>
  <c r="E91"/>
  <c r="D91"/>
  <c r="F90"/>
  <c r="E90"/>
  <c r="D90"/>
  <c r="F89"/>
  <c r="E89"/>
  <c r="D89"/>
  <c r="C89"/>
  <c r="B89"/>
  <c r="F88"/>
  <c r="E88"/>
  <c r="D88"/>
  <c r="F87"/>
  <c r="E87"/>
  <c r="D87"/>
  <c r="F86"/>
  <c r="E86"/>
  <c r="D86"/>
  <c r="F85"/>
  <c r="E85"/>
  <c r="D85"/>
  <c r="F84"/>
  <c r="E84"/>
  <c r="D84"/>
  <c r="F83"/>
  <c r="E83"/>
  <c r="D83"/>
  <c r="C83"/>
  <c r="B83"/>
  <c r="F82"/>
  <c r="E82"/>
  <c r="D82"/>
  <c r="F81"/>
  <c r="E81"/>
  <c r="D81"/>
  <c r="F80"/>
  <c r="E80"/>
  <c r="D80"/>
  <c r="F79"/>
  <c r="E79"/>
  <c r="D79"/>
  <c r="C79"/>
  <c r="B79"/>
  <c r="F78"/>
  <c r="E78"/>
  <c r="D78"/>
  <c r="F77"/>
  <c r="E77"/>
  <c r="D77"/>
  <c r="F76"/>
  <c r="E76"/>
  <c r="D76"/>
  <c r="F75"/>
  <c r="E75"/>
  <c r="D75"/>
  <c r="C75"/>
  <c r="B75"/>
  <c r="F74"/>
  <c r="E74"/>
  <c r="D74"/>
  <c r="F73"/>
  <c r="E73"/>
  <c r="D73"/>
  <c r="F72"/>
  <c r="E72"/>
  <c r="D72"/>
  <c r="F71"/>
  <c r="E71"/>
  <c r="D71"/>
  <c r="C71"/>
  <c r="B71"/>
  <c r="F70"/>
  <c r="E70"/>
  <c r="D70"/>
  <c r="F69"/>
  <c r="E69"/>
  <c r="D69"/>
  <c r="F68"/>
  <c r="E68"/>
  <c r="D68"/>
  <c r="F67"/>
  <c r="E67"/>
  <c r="D67"/>
  <c r="F66"/>
  <c r="E66"/>
  <c r="D66"/>
  <c r="F65"/>
  <c r="E65"/>
  <c r="D65"/>
  <c r="C65"/>
  <c r="B65"/>
  <c r="F64"/>
  <c r="E64"/>
  <c r="D64"/>
  <c r="F63"/>
  <c r="E63"/>
  <c r="D63"/>
  <c r="F62"/>
  <c r="E62"/>
  <c r="D62"/>
  <c r="F61"/>
  <c r="E61"/>
  <c r="D61"/>
  <c r="F60"/>
  <c r="E60"/>
  <c r="D60"/>
  <c r="C60"/>
  <c r="B60"/>
  <c r="F59"/>
  <c r="E59"/>
  <c r="D59"/>
  <c r="F58"/>
  <c r="E58"/>
  <c r="D58"/>
  <c r="F57"/>
  <c r="E57"/>
  <c r="D57"/>
  <c r="F56"/>
  <c r="E56"/>
  <c r="D56"/>
  <c r="F55"/>
  <c r="E55"/>
  <c r="D55"/>
  <c r="F54"/>
  <c r="E54"/>
  <c r="D54"/>
  <c r="F53"/>
  <c r="E53"/>
  <c r="D53"/>
  <c r="F52"/>
  <c r="E52"/>
  <c r="D52"/>
  <c r="F51"/>
  <c r="E51"/>
  <c r="D51"/>
  <c r="F50"/>
  <c r="E50"/>
  <c r="D50"/>
  <c r="F49"/>
  <c r="E49"/>
  <c r="D49"/>
  <c r="F48"/>
  <c r="E48"/>
  <c r="D48"/>
  <c r="F47"/>
  <c r="E47"/>
  <c r="D47"/>
  <c r="F46"/>
  <c r="E46"/>
  <c r="D46"/>
  <c r="F45"/>
  <c r="E45"/>
  <c r="D45"/>
  <c r="F44"/>
  <c r="E44"/>
  <c r="D44"/>
  <c r="C44"/>
  <c r="B44"/>
  <c r="F43"/>
  <c r="E43"/>
  <c r="D43"/>
  <c r="C43"/>
  <c r="B43"/>
  <c r="F42"/>
  <c r="E42"/>
  <c r="D42"/>
  <c r="F41"/>
  <c r="E41"/>
  <c r="D41"/>
  <c r="F40"/>
  <c r="E40"/>
  <c r="D40"/>
  <c r="F39"/>
  <c r="E39"/>
  <c r="D39"/>
  <c r="F38"/>
  <c r="E38"/>
  <c r="D38"/>
  <c r="C38"/>
  <c r="B38"/>
  <c r="F37"/>
  <c r="E37"/>
  <c r="D37"/>
  <c r="F36"/>
  <c r="E36"/>
  <c r="D36"/>
  <c r="F35"/>
  <c r="E35"/>
  <c r="D35"/>
  <c r="F34"/>
  <c r="E34"/>
  <c r="D34"/>
  <c r="F33"/>
  <c r="E33"/>
  <c r="D33"/>
  <c r="C33"/>
  <c r="B33"/>
  <c r="F32"/>
  <c r="E32"/>
  <c r="D32"/>
  <c r="C32"/>
  <c r="B32"/>
  <c r="F31"/>
  <c r="E31"/>
  <c r="D31"/>
  <c r="F30"/>
  <c r="E30"/>
  <c r="D30"/>
  <c r="F29"/>
  <c r="E29"/>
  <c r="D29"/>
  <c r="C29"/>
  <c r="B29"/>
  <c r="F28"/>
  <c r="E28"/>
  <c r="D28"/>
  <c r="F27"/>
  <c r="E27"/>
  <c r="D27"/>
  <c r="F26"/>
  <c r="E26"/>
  <c r="D26"/>
  <c r="F25"/>
  <c r="E25"/>
  <c r="D25"/>
  <c r="C25"/>
  <c r="B25"/>
  <c r="F24"/>
  <c r="E24"/>
  <c r="D24"/>
  <c r="F23"/>
  <c r="E23"/>
  <c r="D23"/>
  <c r="F22"/>
  <c r="E22"/>
  <c r="D22"/>
  <c r="F21"/>
  <c r="E21"/>
  <c r="D21"/>
  <c r="C21"/>
  <c r="B21"/>
  <c r="F20"/>
  <c r="E20"/>
  <c r="D20"/>
  <c r="C20"/>
  <c r="B20"/>
  <c r="F19"/>
  <c r="E19"/>
  <c r="D19"/>
  <c r="F18"/>
  <c r="E18"/>
  <c r="D18"/>
  <c r="F17"/>
  <c r="E17"/>
  <c r="D17"/>
  <c r="C17"/>
  <c r="B17"/>
  <c r="F16"/>
  <c r="E16"/>
  <c r="D16"/>
  <c r="F15"/>
  <c r="E15"/>
  <c r="D15"/>
  <c r="F14"/>
  <c r="E14"/>
  <c r="D14"/>
  <c r="F13"/>
  <c r="E13"/>
  <c r="D13"/>
  <c r="F12"/>
  <c r="E12"/>
  <c r="D12"/>
  <c r="F11"/>
  <c r="E11"/>
  <c r="D11"/>
  <c r="C11"/>
  <c r="B11"/>
  <c r="F10"/>
  <c r="E10"/>
  <c r="D10"/>
  <c r="F9"/>
  <c r="E9"/>
  <c r="D9"/>
  <c r="F8"/>
  <c r="E8"/>
  <c r="D8"/>
  <c r="F7"/>
  <c r="E7"/>
  <c r="D7"/>
  <c r="F6"/>
  <c r="E6"/>
  <c r="D6"/>
  <c r="F5"/>
  <c r="E5"/>
  <c r="D5"/>
  <c r="C5"/>
  <c r="B5"/>
  <c r="F4"/>
  <c r="E4"/>
  <c r="D4"/>
  <c r="C4"/>
  <c r="B4"/>
  <c r="C36" i="56"/>
  <c r="B36"/>
  <c r="C29"/>
  <c r="B29"/>
  <c r="E28"/>
  <c r="D28"/>
  <c r="C28"/>
  <c r="B28"/>
  <c r="E27"/>
  <c r="D27"/>
  <c r="E26"/>
  <c r="D26"/>
  <c r="E25"/>
  <c r="D25"/>
  <c r="E24"/>
  <c r="D24"/>
  <c r="E23"/>
  <c r="D23"/>
  <c r="E22"/>
  <c r="D22"/>
  <c r="E21"/>
  <c r="D21"/>
  <c r="E20"/>
  <c r="D20"/>
  <c r="E19"/>
  <c r="D19"/>
  <c r="E18"/>
  <c r="D18"/>
  <c r="E17"/>
  <c r="D17"/>
  <c r="E16"/>
  <c r="D16"/>
  <c r="C16"/>
  <c r="B16"/>
  <c r="E15"/>
  <c r="D15"/>
  <c r="E14"/>
  <c r="D14"/>
  <c r="E13"/>
  <c r="D13"/>
  <c r="E12"/>
  <c r="D12"/>
  <c r="E11"/>
  <c r="D11"/>
  <c r="E10"/>
  <c r="D10"/>
  <c r="E9"/>
  <c r="D9"/>
  <c r="C9"/>
  <c r="B9"/>
  <c r="E8"/>
  <c r="D8"/>
  <c r="E7"/>
  <c r="D7"/>
  <c r="E6"/>
  <c r="D6"/>
  <c r="E5"/>
  <c r="D5"/>
  <c r="E4"/>
  <c r="D4"/>
  <c r="E278" i="55"/>
  <c r="C278"/>
  <c r="B278"/>
  <c r="E277"/>
  <c r="E276"/>
  <c r="E275"/>
  <c r="E274"/>
  <c r="E273"/>
  <c r="E272"/>
  <c r="E271"/>
  <c r="C271"/>
  <c r="B271"/>
  <c r="E270"/>
  <c r="B270"/>
  <c r="D269"/>
  <c r="C269"/>
  <c r="B269"/>
  <c r="E268"/>
  <c r="D268"/>
  <c r="E267"/>
  <c r="D267"/>
  <c r="E266"/>
  <c r="D266"/>
  <c r="E265"/>
  <c r="D265"/>
  <c r="E264"/>
  <c r="D264"/>
  <c r="E263"/>
  <c r="D263"/>
  <c r="E262"/>
  <c r="D262"/>
  <c r="D261"/>
  <c r="C261"/>
  <c r="B261"/>
  <c r="E260"/>
  <c r="D260"/>
  <c r="F259"/>
  <c r="E259"/>
  <c r="D259"/>
  <c r="F258"/>
  <c r="E258"/>
  <c r="D258"/>
  <c r="F257"/>
  <c r="E257"/>
  <c r="D257"/>
  <c r="F256"/>
  <c r="E256"/>
  <c r="D256"/>
  <c r="F255"/>
  <c r="E255"/>
  <c r="D255"/>
  <c r="F254"/>
  <c r="E254"/>
  <c r="D254"/>
  <c r="F253"/>
  <c r="E253"/>
  <c r="D253"/>
  <c r="F252"/>
  <c r="E252"/>
  <c r="D252"/>
  <c r="F251"/>
  <c r="E251"/>
  <c r="D251"/>
  <c r="F250"/>
  <c r="E250"/>
  <c r="D250"/>
  <c r="F249"/>
  <c r="E249"/>
  <c r="D249"/>
  <c r="F248"/>
  <c r="E248"/>
  <c r="D248"/>
  <c r="C248"/>
  <c r="B248"/>
  <c r="F247"/>
  <c r="E247"/>
  <c r="D247"/>
  <c r="C247"/>
  <c r="B247"/>
  <c r="F246"/>
  <c r="E246"/>
  <c r="D246"/>
  <c r="F245"/>
  <c r="E245"/>
  <c r="D245"/>
  <c r="F244"/>
  <c r="E244"/>
  <c r="D244"/>
  <c r="F243"/>
  <c r="E243"/>
  <c r="D243"/>
  <c r="F242"/>
  <c r="E242"/>
  <c r="D242"/>
  <c r="F241"/>
  <c r="E241"/>
  <c r="D241"/>
  <c r="F240"/>
  <c r="E240"/>
  <c r="D240"/>
  <c r="F239"/>
  <c r="E239"/>
  <c r="D239"/>
  <c r="F238"/>
  <c r="E238"/>
  <c r="D238"/>
  <c r="F237"/>
  <c r="E237"/>
  <c r="D237"/>
  <c r="F236"/>
  <c r="E236"/>
  <c r="D236"/>
  <c r="F235"/>
  <c r="E235"/>
  <c r="D235"/>
  <c r="F234"/>
  <c r="E234"/>
  <c r="D234"/>
  <c r="F233"/>
  <c r="E233"/>
  <c r="D233"/>
  <c r="F232"/>
  <c r="E232"/>
  <c r="D232"/>
  <c r="F231"/>
  <c r="E231"/>
  <c r="D231"/>
  <c r="C231"/>
  <c r="B231"/>
  <c r="F230"/>
  <c r="E230"/>
  <c r="D230"/>
  <c r="C230"/>
  <c r="B230"/>
  <c r="F229"/>
  <c r="E229"/>
  <c r="D229"/>
  <c r="F228"/>
  <c r="E228"/>
  <c r="D228"/>
  <c r="F227"/>
  <c r="E227"/>
  <c r="D227"/>
  <c r="F226"/>
  <c r="E226"/>
  <c r="D226"/>
  <c r="F225"/>
  <c r="E225"/>
  <c r="D225"/>
  <c r="F224"/>
  <c r="E224"/>
  <c r="D224"/>
  <c r="F223"/>
  <c r="E223"/>
  <c r="D223"/>
  <c r="F222"/>
  <c r="E222"/>
  <c r="D222"/>
  <c r="F221"/>
  <c r="E221"/>
  <c r="D221"/>
  <c r="F220"/>
  <c r="E220"/>
  <c r="D220"/>
  <c r="F219"/>
  <c r="E219"/>
  <c r="D219"/>
  <c r="F218"/>
  <c r="E218"/>
  <c r="D218"/>
  <c r="F217"/>
  <c r="E217"/>
  <c r="D217"/>
  <c r="F216"/>
  <c r="E216"/>
  <c r="D216"/>
  <c r="F215"/>
  <c r="E215"/>
  <c r="D215"/>
  <c r="F214"/>
  <c r="E214"/>
  <c r="D214"/>
  <c r="F213"/>
  <c r="E213"/>
  <c r="D213"/>
  <c r="C213"/>
  <c r="B213"/>
  <c r="F212"/>
  <c r="E212"/>
  <c r="D212"/>
  <c r="C212"/>
  <c r="B212"/>
  <c r="F211"/>
  <c r="E211"/>
  <c r="D211"/>
  <c r="F210"/>
  <c r="E210"/>
  <c r="D210"/>
  <c r="F209"/>
  <c r="E209"/>
  <c r="D209"/>
  <c r="F208"/>
  <c r="E208"/>
  <c r="D208"/>
  <c r="F207"/>
  <c r="E207"/>
  <c r="D207"/>
  <c r="F206"/>
  <c r="E206"/>
  <c r="D206"/>
  <c r="F205"/>
  <c r="E205"/>
  <c r="D205"/>
  <c r="F204"/>
  <c r="E204"/>
  <c r="D204"/>
  <c r="F203"/>
  <c r="E203"/>
  <c r="D203"/>
  <c r="F202"/>
  <c r="E202"/>
  <c r="D202"/>
  <c r="F201"/>
  <c r="E201"/>
  <c r="D201"/>
  <c r="F200"/>
  <c r="E200"/>
  <c r="D200"/>
  <c r="C200"/>
  <c r="B200"/>
  <c r="F199"/>
  <c r="E199"/>
  <c r="D199"/>
  <c r="F198"/>
  <c r="E198"/>
  <c r="D198"/>
  <c r="C198"/>
  <c r="B198"/>
  <c r="F197"/>
  <c r="E197"/>
  <c r="D197"/>
  <c r="F196"/>
  <c r="E196"/>
  <c r="D196"/>
  <c r="F195"/>
  <c r="E195"/>
  <c r="D195"/>
  <c r="F194"/>
  <c r="E194"/>
  <c r="D194"/>
  <c r="F193"/>
  <c r="E193"/>
  <c r="D193"/>
  <c r="F192"/>
  <c r="E192"/>
  <c r="D192"/>
  <c r="F191"/>
  <c r="E191"/>
  <c r="D191"/>
  <c r="F190"/>
  <c r="E190"/>
  <c r="D190"/>
  <c r="F189"/>
  <c r="E189"/>
  <c r="D189"/>
  <c r="C189"/>
  <c r="B189"/>
  <c r="F188"/>
  <c r="E188"/>
  <c r="D188"/>
  <c r="F187"/>
  <c r="E187"/>
  <c r="D187"/>
  <c r="F186"/>
  <c r="E186"/>
  <c r="D186"/>
  <c r="F185"/>
  <c r="E185"/>
  <c r="D185"/>
  <c r="C185"/>
  <c r="B185"/>
  <c r="F184"/>
  <c r="E184"/>
  <c r="D184"/>
  <c r="C184"/>
  <c r="B184"/>
  <c r="F183"/>
  <c r="E183"/>
  <c r="D183"/>
  <c r="F182"/>
  <c r="E182"/>
  <c r="D182"/>
  <c r="F181"/>
  <c r="E181"/>
  <c r="D181"/>
  <c r="C181"/>
  <c r="B181"/>
  <c r="F180"/>
  <c r="E180"/>
  <c r="D180"/>
  <c r="C180"/>
  <c r="B180"/>
  <c r="F179"/>
  <c r="E179"/>
  <c r="D179"/>
  <c r="F178"/>
  <c r="E178"/>
  <c r="D178"/>
  <c r="F177"/>
  <c r="E177"/>
  <c r="D177"/>
  <c r="F176"/>
  <c r="E176"/>
  <c r="D176"/>
  <c r="C176"/>
  <c r="B176"/>
  <c r="F175"/>
  <c r="E175"/>
  <c r="D175"/>
  <c r="F174"/>
  <c r="E174"/>
  <c r="D174"/>
  <c r="F173"/>
  <c r="E173"/>
  <c r="D173"/>
  <c r="C173"/>
  <c r="B173"/>
  <c r="F172"/>
  <c r="E172"/>
  <c r="D172"/>
  <c r="F171"/>
  <c r="E171"/>
  <c r="D171"/>
  <c r="F170"/>
  <c r="E170"/>
  <c r="D170"/>
  <c r="F169"/>
  <c r="E169"/>
  <c r="D169"/>
  <c r="F168"/>
  <c r="E168"/>
  <c r="D168"/>
  <c r="F167"/>
  <c r="E167"/>
  <c r="D167"/>
  <c r="F166"/>
  <c r="E166"/>
  <c r="D166"/>
  <c r="F165"/>
  <c r="E165"/>
  <c r="D165"/>
  <c r="F164"/>
  <c r="E164"/>
  <c r="D164"/>
  <c r="F163"/>
  <c r="E163"/>
  <c r="D163"/>
  <c r="C163"/>
  <c r="B163"/>
  <c r="F162"/>
  <c r="E162"/>
  <c r="D162"/>
  <c r="F161"/>
  <c r="E161"/>
  <c r="D161"/>
  <c r="F160"/>
  <c r="E160"/>
  <c r="D160"/>
  <c r="F159"/>
  <c r="E159"/>
  <c r="D159"/>
  <c r="F158"/>
  <c r="E158"/>
  <c r="D158"/>
  <c r="F157"/>
  <c r="E157"/>
  <c r="D157"/>
  <c r="F156"/>
  <c r="E156"/>
  <c r="D156"/>
  <c r="C156"/>
  <c r="B156"/>
  <c r="F155"/>
  <c r="E155"/>
  <c r="D155"/>
  <c r="F154"/>
  <c r="E154"/>
  <c r="D154"/>
  <c r="F153"/>
  <c r="E153"/>
  <c r="D153"/>
  <c r="F152"/>
  <c r="E152"/>
  <c r="D152"/>
  <c r="F151"/>
  <c r="E151"/>
  <c r="D151"/>
  <c r="F150"/>
  <c r="E150"/>
  <c r="D150"/>
  <c r="F149"/>
  <c r="E149"/>
  <c r="D149"/>
  <c r="F148"/>
  <c r="E148"/>
  <c r="D148"/>
  <c r="F147"/>
  <c r="E147"/>
  <c r="D147"/>
  <c r="C147"/>
  <c r="B147"/>
  <c r="F146"/>
  <c r="E146"/>
  <c r="D146"/>
  <c r="F145"/>
  <c r="E145"/>
  <c r="D145"/>
  <c r="F144"/>
  <c r="E144"/>
  <c r="D144"/>
  <c r="F143"/>
  <c r="E143"/>
  <c r="D143"/>
  <c r="F142"/>
  <c r="E142"/>
  <c r="D142"/>
  <c r="C142"/>
  <c r="B142"/>
  <c r="F141"/>
  <c r="E141"/>
  <c r="D141"/>
  <c r="F140"/>
  <c r="E140"/>
  <c r="D140"/>
  <c r="F139"/>
  <c r="E139"/>
  <c r="D139"/>
  <c r="F138"/>
  <c r="E138"/>
  <c r="D138"/>
  <c r="F137"/>
  <c r="E137"/>
  <c r="D137"/>
  <c r="C137"/>
  <c r="B137"/>
  <c r="F136"/>
  <c r="E136"/>
  <c r="D136"/>
  <c r="C136"/>
  <c r="B136"/>
  <c r="F135"/>
  <c r="E135"/>
  <c r="D135"/>
  <c r="F134"/>
  <c r="E134"/>
  <c r="D134"/>
  <c r="F133"/>
  <c r="E133"/>
  <c r="D133"/>
  <c r="C133"/>
  <c r="B133"/>
  <c r="F132"/>
  <c r="E132"/>
  <c r="D132"/>
  <c r="F131"/>
  <c r="E131"/>
  <c r="D131"/>
  <c r="F130"/>
  <c r="E130"/>
  <c r="D130"/>
  <c r="F129"/>
  <c r="E129"/>
  <c r="D129"/>
  <c r="C129"/>
  <c r="B129"/>
  <c r="F128"/>
  <c r="E128"/>
  <c r="D128"/>
  <c r="F127"/>
  <c r="E127"/>
  <c r="D127"/>
  <c r="F126"/>
  <c r="E126"/>
  <c r="D126"/>
  <c r="F125"/>
  <c r="E125"/>
  <c r="D125"/>
  <c r="C125"/>
  <c r="B125"/>
  <c r="F124"/>
  <c r="E124"/>
  <c r="D124"/>
  <c r="F123"/>
  <c r="E123"/>
  <c r="D123"/>
  <c r="F122"/>
  <c r="E122"/>
  <c r="D122"/>
  <c r="F121"/>
  <c r="E121"/>
  <c r="D121"/>
  <c r="F120"/>
  <c r="E120"/>
  <c r="D120"/>
  <c r="C120"/>
  <c r="B120"/>
  <c r="F119"/>
  <c r="E119"/>
  <c r="D119"/>
  <c r="F118"/>
  <c r="E118"/>
  <c r="D118"/>
  <c r="F117"/>
  <c r="E117"/>
  <c r="D117"/>
  <c r="C117"/>
  <c r="B117"/>
  <c r="F116"/>
  <c r="E116"/>
  <c r="D116"/>
  <c r="F115"/>
  <c r="E115"/>
  <c r="D115"/>
  <c r="F114"/>
  <c r="E114"/>
  <c r="D114"/>
  <c r="F113"/>
  <c r="E113"/>
  <c r="D113"/>
  <c r="F112"/>
  <c r="E112"/>
  <c r="D112"/>
  <c r="C112"/>
  <c r="B112"/>
  <c r="F111"/>
  <c r="E111"/>
  <c r="D111"/>
  <c r="F110"/>
  <c r="E110"/>
  <c r="D110"/>
  <c r="F109"/>
  <c r="E109"/>
  <c r="D109"/>
  <c r="F108"/>
  <c r="E108"/>
  <c r="D108"/>
  <c r="F107"/>
  <c r="E107"/>
  <c r="D107"/>
  <c r="C107"/>
  <c r="B107"/>
  <c r="F106"/>
  <c r="E106"/>
  <c r="D106"/>
  <c r="F105"/>
  <c r="E105"/>
  <c r="D105"/>
  <c r="F104"/>
  <c r="E104"/>
  <c r="D104"/>
  <c r="F103"/>
  <c r="E103"/>
  <c r="D103"/>
  <c r="F102"/>
  <c r="E102"/>
  <c r="D102"/>
  <c r="C102"/>
  <c r="B102"/>
  <c r="F101"/>
  <c r="E101"/>
  <c r="D101"/>
  <c r="C101"/>
  <c r="B101"/>
  <c r="F100"/>
  <c r="E100"/>
  <c r="D100"/>
  <c r="F99"/>
  <c r="E99"/>
  <c r="D99"/>
  <c r="F98"/>
  <c r="E98"/>
  <c r="D98"/>
  <c r="F97"/>
  <c r="E97"/>
  <c r="D97"/>
  <c r="F96"/>
  <c r="E96"/>
  <c r="D96"/>
  <c r="F95"/>
  <c r="E95"/>
  <c r="D95"/>
  <c r="F94"/>
  <c r="E94"/>
  <c r="D94"/>
  <c r="F93"/>
  <c r="E93"/>
  <c r="D93"/>
  <c r="F92"/>
  <c r="E92"/>
  <c r="D92"/>
  <c r="C92"/>
  <c r="B92"/>
  <c r="F91"/>
  <c r="E91"/>
  <c r="D91"/>
  <c r="F90"/>
  <c r="E90"/>
  <c r="D90"/>
  <c r="F89"/>
  <c r="E89"/>
  <c r="D89"/>
  <c r="C89"/>
  <c r="B89"/>
  <c r="F88"/>
  <c r="E88"/>
  <c r="D88"/>
  <c r="F87"/>
  <c r="E87"/>
  <c r="D87"/>
  <c r="F86"/>
  <c r="E86"/>
  <c r="D86"/>
  <c r="F85"/>
  <c r="E85"/>
  <c r="D85"/>
  <c r="F84"/>
  <c r="E84"/>
  <c r="D84"/>
  <c r="F83"/>
  <c r="E83"/>
  <c r="D83"/>
  <c r="C83"/>
  <c r="B83"/>
  <c r="F82"/>
  <c r="E82"/>
  <c r="D82"/>
  <c r="F81"/>
  <c r="E81"/>
  <c r="D81"/>
  <c r="F80"/>
  <c r="E80"/>
  <c r="D80"/>
  <c r="F79"/>
  <c r="E79"/>
  <c r="D79"/>
  <c r="C79"/>
  <c r="B79"/>
  <c r="F78"/>
  <c r="E78"/>
  <c r="D78"/>
  <c r="F77"/>
  <c r="E77"/>
  <c r="D77"/>
  <c r="F76"/>
  <c r="E76"/>
  <c r="D76"/>
  <c r="F75"/>
  <c r="E75"/>
  <c r="D75"/>
  <c r="C75"/>
  <c r="B75"/>
  <c r="F74"/>
  <c r="E74"/>
  <c r="D74"/>
  <c r="F73"/>
  <c r="E73"/>
  <c r="D73"/>
  <c r="F72"/>
  <c r="E72"/>
  <c r="D72"/>
  <c r="F71"/>
  <c r="E71"/>
  <c r="D71"/>
  <c r="C71"/>
  <c r="B71"/>
  <c r="F70"/>
  <c r="E70"/>
  <c r="D70"/>
  <c r="F69"/>
  <c r="E69"/>
  <c r="D69"/>
  <c r="F68"/>
  <c r="E68"/>
  <c r="D68"/>
  <c r="F67"/>
  <c r="E67"/>
  <c r="D67"/>
  <c r="F66"/>
  <c r="E66"/>
  <c r="D66"/>
  <c r="F65"/>
  <c r="E65"/>
  <c r="D65"/>
  <c r="C65"/>
  <c r="B65"/>
  <c r="F64"/>
  <c r="E64"/>
  <c r="D64"/>
  <c r="F63"/>
  <c r="E63"/>
  <c r="D63"/>
  <c r="F62"/>
  <c r="E62"/>
  <c r="D62"/>
  <c r="F61"/>
  <c r="E61"/>
  <c r="D61"/>
  <c r="F60"/>
  <c r="E60"/>
  <c r="D60"/>
  <c r="C60"/>
  <c r="B60"/>
  <c r="F59"/>
  <c r="E59"/>
  <c r="D59"/>
  <c r="F58"/>
  <c r="E58"/>
  <c r="D58"/>
  <c r="F57"/>
  <c r="E57"/>
  <c r="D57"/>
  <c r="F56"/>
  <c r="E56"/>
  <c r="D56"/>
  <c r="F55"/>
  <c r="E55"/>
  <c r="D55"/>
  <c r="F54"/>
  <c r="E54"/>
  <c r="D54"/>
  <c r="F53"/>
  <c r="E53"/>
  <c r="D53"/>
  <c r="F52"/>
  <c r="E52"/>
  <c r="D52"/>
  <c r="F51"/>
  <c r="E51"/>
  <c r="D51"/>
  <c r="F50"/>
  <c r="E50"/>
  <c r="D50"/>
  <c r="F49"/>
  <c r="E49"/>
  <c r="D49"/>
  <c r="F48"/>
  <c r="E48"/>
  <c r="D48"/>
  <c r="F47"/>
  <c r="E47"/>
  <c r="D47"/>
  <c r="F46"/>
  <c r="E46"/>
  <c r="D46"/>
  <c r="F45"/>
  <c r="E45"/>
  <c r="D45"/>
  <c r="F44"/>
  <c r="E44"/>
  <c r="D44"/>
  <c r="C44"/>
  <c r="B44"/>
  <c r="F43"/>
  <c r="E43"/>
  <c r="D43"/>
  <c r="C43"/>
  <c r="B43"/>
  <c r="F42"/>
  <c r="E42"/>
  <c r="D42"/>
  <c r="F41"/>
  <c r="E41"/>
  <c r="D41"/>
  <c r="F40"/>
  <c r="E40"/>
  <c r="D40"/>
  <c r="F39"/>
  <c r="E39"/>
  <c r="D39"/>
  <c r="F38"/>
  <c r="E38"/>
  <c r="D38"/>
  <c r="C38"/>
  <c r="B38"/>
  <c r="F37"/>
  <c r="E37"/>
  <c r="D37"/>
  <c r="F36"/>
  <c r="E36"/>
  <c r="D36"/>
  <c r="F35"/>
  <c r="E35"/>
  <c r="D35"/>
  <c r="F34"/>
  <c r="E34"/>
  <c r="D34"/>
  <c r="F33"/>
  <c r="E33"/>
  <c r="D33"/>
  <c r="C33"/>
  <c r="B33"/>
  <c r="F32"/>
  <c r="E32"/>
  <c r="D32"/>
  <c r="C32"/>
  <c r="B32"/>
  <c r="F31"/>
  <c r="E31"/>
  <c r="D31"/>
  <c r="F30"/>
  <c r="E30"/>
  <c r="D30"/>
  <c r="F29"/>
  <c r="E29"/>
  <c r="D29"/>
  <c r="C29"/>
  <c r="B29"/>
  <c r="F28"/>
  <c r="E28"/>
  <c r="D28"/>
  <c r="F27"/>
  <c r="E27"/>
  <c r="D27"/>
  <c r="F26"/>
  <c r="E26"/>
  <c r="D26"/>
  <c r="F25"/>
  <c r="E25"/>
  <c r="D25"/>
  <c r="C25"/>
  <c r="B25"/>
  <c r="F24"/>
  <c r="E24"/>
  <c r="D24"/>
  <c r="F23"/>
  <c r="E23"/>
  <c r="D23"/>
  <c r="F22"/>
  <c r="E22"/>
  <c r="D22"/>
  <c r="F21"/>
  <c r="E21"/>
  <c r="D21"/>
  <c r="C21"/>
  <c r="B21"/>
  <c r="F20"/>
  <c r="E20"/>
  <c r="D20"/>
  <c r="C20"/>
  <c r="B20"/>
  <c r="F19"/>
  <c r="E19"/>
  <c r="D19"/>
  <c r="F18"/>
  <c r="E18"/>
  <c r="D18"/>
  <c r="F17"/>
  <c r="E17"/>
  <c r="D17"/>
  <c r="C17"/>
  <c r="B17"/>
  <c r="F16"/>
  <c r="E16"/>
  <c r="D16"/>
  <c r="F15"/>
  <c r="E15"/>
  <c r="D15"/>
  <c r="F14"/>
  <c r="E14"/>
  <c r="D14"/>
  <c r="F13"/>
  <c r="E13"/>
  <c r="D13"/>
  <c r="F12"/>
  <c r="E12"/>
  <c r="D12"/>
  <c r="F11"/>
  <c r="E11"/>
  <c r="D11"/>
  <c r="C11"/>
  <c r="B11"/>
  <c r="F10"/>
  <c r="E10"/>
  <c r="D10"/>
  <c r="F9"/>
  <c r="E9"/>
  <c r="D9"/>
  <c r="F8"/>
  <c r="E8"/>
  <c r="D8"/>
  <c r="F7"/>
  <c r="E7"/>
  <c r="D7"/>
  <c r="F6"/>
  <c r="E6"/>
  <c r="D6"/>
  <c r="F5"/>
  <c r="E5"/>
  <c r="D5"/>
  <c r="C5"/>
  <c r="B5"/>
  <c r="F4"/>
  <c r="E4"/>
  <c r="D4"/>
  <c r="C4"/>
  <c r="B4"/>
  <c r="E36" i="54"/>
  <c r="C36"/>
  <c r="B36"/>
  <c r="E32"/>
  <c r="E31"/>
  <c r="E30"/>
  <c r="E29"/>
  <c r="C29"/>
  <c r="B29"/>
  <c r="E28"/>
  <c r="D28"/>
  <c r="C28"/>
  <c r="B28"/>
  <c r="E27"/>
  <c r="D27"/>
  <c r="E26"/>
  <c r="D26"/>
  <c r="E25"/>
  <c r="D25"/>
  <c r="E24"/>
  <c r="D24"/>
  <c r="E23"/>
  <c r="D23"/>
  <c r="E22"/>
  <c r="D22"/>
  <c r="E21"/>
  <c r="D21"/>
  <c r="E20"/>
  <c r="D20"/>
  <c r="E19"/>
  <c r="D19"/>
  <c r="E18"/>
  <c r="D18"/>
  <c r="E17"/>
  <c r="D17"/>
  <c r="E16"/>
  <c r="D16"/>
  <c r="C16"/>
  <c r="B16"/>
  <c r="E15"/>
  <c r="D15"/>
  <c r="E14"/>
  <c r="D14"/>
  <c r="E13"/>
  <c r="D13"/>
  <c r="E12"/>
  <c r="D12"/>
  <c r="E11"/>
  <c r="D11"/>
  <c r="E10"/>
  <c r="D10"/>
  <c r="E9"/>
  <c r="D9"/>
  <c r="C9"/>
  <c r="B9"/>
  <c r="E8"/>
  <c r="D8"/>
  <c r="E7"/>
  <c r="D7"/>
  <c r="E6"/>
  <c r="D6"/>
  <c r="E5"/>
  <c r="D5"/>
  <c r="E4"/>
  <c r="D4"/>
  <c r="E10" i="131"/>
  <c r="D10"/>
  <c r="D9"/>
  <c r="E8"/>
  <c r="D8"/>
  <c r="C8"/>
  <c r="B8"/>
  <c r="E7"/>
  <c r="D7"/>
  <c r="E6"/>
  <c r="D6"/>
  <c r="E5"/>
  <c r="D5"/>
  <c r="C5"/>
  <c r="B5"/>
  <c r="D15" i="36"/>
  <c r="C15"/>
  <c r="B15"/>
  <c r="B14"/>
  <c r="B13"/>
  <c r="B12"/>
  <c r="B11"/>
  <c r="B10"/>
  <c r="B9"/>
  <c r="B8"/>
  <c r="B7"/>
  <c r="B6"/>
  <c r="B5"/>
  <c r="B4"/>
  <c r="B138" i="35"/>
  <c r="B133"/>
  <c r="B130"/>
  <c r="B127"/>
  <c r="B124"/>
  <c r="B122"/>
  <c r="B120"/>
  <c r="B116"/>
  <c r="B112"/>
  <c r="B95"/>
  <c r="B92"/>
  <c r="B84"/>
  <c r="B76"/>
  <c r="B54"/>
  <c r="B49"/>
  <c r="B46"/>
  <c r="E42"/>
  <c r="E40"/>
  <c r="E38"/>
  <c r="E36"/>
  <c r="E34"/>
  <c r="E32"/>
  <c r="E30"/>
  <c r="E28"/>
  <c r="E26"/>
  <c r="E24"/>
  <c r="B24"/>
  <c r="E22"/>
  <c r="E20"/>
  <c r="B19"/>
  <c r="E18"/>
  <c r="E16"/>
  <c r="B16"/>
  <c r="E14"/>
  <c r="E12"/>
  <c r="E10"/>
  <c r="E8"/>
  <c r="E6"/>
  <c r="E5"/>
  <c r="E4"/>
  <c r="D4"/>
  <c r="C4"/>
  <c r="B4"/>
  <c r="B33" i="132"/>
  <c r="B28"/>
  <c r="B26"/>
  <c r="B23"/>
  <c r="B20"/>
  <c r="B9"/>
  <c r="B4"/>
  <c r="C1310" i="33"/>
  <c r="B1310"/>
  <c r="D1304"/>
  <c r="C1299"/>
  <c r="B1299"/>
  <c r="D1298"/>
  <c r="C1298"/>
  <c r="B1298"/>
  <c r="D1297"/>
  <c r="D1296"/>
  <c r="D1295"/>
  <c r="D1294"/>
  <c r="C1294"/>
  <c r="B1294"/>
  <c r="D1293"/>
  <c r="D1292"/>
  <c r="C1292"/>
  <c r="B1292"/>
  <c r="D1291"/>
  <c r="C1291"/>
  <c r="B1291"/>
  <c r="D1290"/>
  <c r="D1289"/>
  <c r="D1288"/>
  <c r="D1287"/>
  <c r="D1286"/>
  <c r="C1286"/>
  <c r="B1286"/>
  <c r="D1285"/>
  <c r="C1285"/>
  <c r="B1285"/>
  <c r="D1284"/>
  <c r="D1283"/>
  <c r="D1282"/>
  <c r="C1282"/>
  <c r="B1282"/>
  <c r="D1281"/>
  <c r="D1280"/>
  <c r="D1279"/>
  <c r="D1278"/>
  <c r="C1278"/>
  <c r="B1278"/>
  <c r="D1277"/>
  <c r="D1276"/>
  <c r="D1275"/>
  <c r="D1274"/>
  <c r="C1274"/>
  <c r="B1274"/>
  <c r="D1273"/>
  <c r="D1272"/>
  <c r="D1271"/>
  <c r="D1270"/>
  <c r="D1269"/>
  <c r="D1268"/>
  <c r="D1267"/>
  <c r="D1266"/>
  <c r="D1265"/>
  <c r="D1264"/>
  <c r="D1263"/>
  <c r="D1262"/>
  <c r="D1261"/>
  <c r="C1261"/>
  <c r="B1261"/>
  <c r="D1260"/>
  <c r="D1259"/>
  <c r="D1258"/>
  <c r="D1257"/>
  <c r="D1256"/>
  <c r="D1255"/>
  <c r="D1254"/>
  <c r="D1253"/>
  <c r="C1253"/>
  <c r="B1253"/>
  <c r="D1252"/>
  <c r="D1251"/>
  <c r="D1250"/>
  <c r="D1249"/>
  <c r="D1248"/>
  <c r="D1247"/>
  <c r="D1246"/>
  <c r="C1246"/>
  <c r="B1246"/>
  <c r="D1245"/>
  <c r="D1244"/>
  <c r="D1243"/>
  <c r="D1242"/>
  <c r="D1241"/>
  <c r="D1240"/>
  <c r="D1239"/>
  <c r="D1238"/>
  <c r="D1237"/>
  <c r="D1236"/>
  <c r="D1235"/>
  <c r="C1235"/>
  <c r="B1235"/>
  <c r="D1234"/>
  <c r="C1234"/>
  <c r="B1234"/>
  <c r="D1233"/>
  <c r="D1232"/>
  <c r="D1231"/>
  <c r="D1230"/>
  <c r="D1229"/>
  <c r="D1228"/>
  <c r="D1227"/>
  <c r="D1226"/>
  <c r="D1225"/>
  <c r="D1224"/>
  <c r="D1223"/>
  <c r="D1222"/>
  <c r="D1221"/>
  <c r="C1221"/>
  <c r="B1221"/>
  <c r="D1220"/>
  <c r="D1219"/>
  <c r="D1218"/>
  <c r="D1217"/>
  <c r="D1216"/>
  <c r="D1215"/>
  <c r="C1215"/>
  <c r="B1215"/>
  <c r="D1214"/>
  <c r="D1213"/>
  <c r="D1212"/>
  <c r="D1211"/>
  <c r="D1210"/>
  <c r="D1209"/>
  <c r="D1208"/>
  <c r="C1208"/>
  <c r="B1208"/>
  <c r="D1207"/>
  <c r="D1206"/>
  <c r="D1205"/>
  <c r="D1204"/>
  <c r="D1203"/>
  <c r="D1202"/>
  <c r="D1201"/>
  <c r="D1200"/>
  <c r="D1199"/>
  <c r="D1198"/>
  <c r="D1197"/>
  <c r="D1196"/>
  <c r="D1195"/>
  <c r="D1194"/>
  <c r="D1193"/>
  <c r="D1192"/>
  <c r="D1191"/>
  <c r="D1190"/>
  <c r="C1190"/>
  <c r="B1190"/>
  <c r="D1189"/>
  <c r="C1189"/>
  <c r="B1189"/>
  <c r="D1188"/>
  <c r="D1187"/>
  <c r="D1186"/>
  <c r="D1185"/>
  <c r="C1185"/>
  <c r="B1185"/>
  <c r="D1184"/>
  <c r="D1183"/>
  <c r="D1182"/>
  <c r="D1181"/>
  <c r="C1181"/>
  <c r="B1181"/>
  <c r="D1180"/>
  <c r="D1179"/>
  <c r="D1178"/>
  <c r="D1177"/>
  <c r="D1176"/>
  <c r="D1175"/>
  <c r="D1174"/>
  <c r="D1173"/>
  <c r="D1172"/>
  <c r="D1171"/>
  <c r="D1170"/>
  <c r="D1169"/>
  <c r="C1169"/>
  <c r="B1169"/>
  <c r="D1168"/>
  <c r="C1168"/>
  <c r="B1168"/>
  <c r="D1167"/>
  <c r="D1166"/>
  <c r="C1166"/>
  <c r="B1166"/>
  <c r="D1165"/>
  <c r="D1164"/>
  <c r="D1163"/>
  <c r="D1162"/>
  <c r="D1161"/>
  <c r="D1160"/>
  <c r="D1159"/>
  <c r="D1158"/>
  <c r="D1157"/>
  <c r="D1156"/>
  <c r="D1155"/>
  <c r="D1154"/>
  <c r="D1153"/>
  <c r="D1152"/>
  <c r="D1151"/>
  <c r="C1151"/>
  <c r="B1151"/>
  <c r="D1150"/>
  <c r="D1149"/>
  <c r="D1148"/>
  <c r="D1147"/>
  <c r="D1146"/>
  <c r="D1145"/>
  <c r="D1144"/>
  <c r="D1143"/>
  <c r="D1142"/>
  <c r="D1141"/>
  <c r="D1140"/>
  <c r="D1139"/>
  <c r="D1138"/>
  <c r="D1137"/>
  <c r="D1136"/>
  <c r="D1135"/>
  <c r="D1134"/>
  <c r="D1133"/>
  <c r="D1132"/>
  <c r="D1131"/>
  <c r="D1130"/>
  <c r="D1129"/>
  <c r="D1128"/>
  <c r="D1127"/>
  <c r="D1126"/>
  <c r="D1125"/>
  <c r="D1124"/>
  <c r="C1124"/>
  <c r="B1124"/>
  <c r="D1123"/>
  <c r="C1123"/>
  <c r="B1123"/>
  <c r="D1122"/>
  <c r="D1121"/>
  <c r="D1120"/>
  <c r="D1119"/>
  <c r="D1118"/>
  <c r="D1117"/>
  <c r="D1116"/>
  <c r="D1115"/>
  <c r="D1114"/>
  <c r="D1113"/>
  <c r="C1113"/>
  <c r="B1113"/>
  <c r="D1112"/>
  <c r="D1111"/>
  <c r="D1110"/>
  <c r="C1110"/>
  <c r="B1110"/>
  <c r="D1109"/>
  <c r="D1108"/>
  <c r="D1107"/>
  <c r="D1106"/>
  <c r="D1105"/>
  <c r="D1104"/>
  <c r="C1104"/>
  <c r="B1104"/>
  <c r="D1103"/>
  <c r="D1102"/>
  <c r="D1101"/>
  <c r="D1100"/>
  <c r="D1099"/>
  <c r="D1098"/>
  <c r="D1097"/>
  <c r="D1096"/>
  <c r="D1095"/>
  <c r="D1094"/>
  <c r="C1094"/>
  <c r="B1094"/>
  <c r="D1093"/>
  <c r="D1092"/>
  <c r="D1091"/>
  <c r="D1090"/>
  <c r="D1089"/>
  <c r="D1088"/>
  <c r="D1087"/>
  <c r="C1087"/>
  <c r="B1087"/>
  <c r="D1086"/>
  <c r="C1086"/>
  <c r="B1086"/>
  <c r="D1085"/>
  <c r="D1084"/>
  <c r="D1083"/>
  <c r="C1083"/>
  <c r="B1083"/>
  <c r="D1082"/>
  <c r="D1081"/>
  <c r="D1080"/>
  <c r="D1079"/>
  <c r="D1078"/>
  <c r="D1077"/>
  <c r="C1077"/>
  <c r="B1077"/>
  <c r="D1076"/>
  <c r="D1075"/>
  <c r="D1074"/>
  <c r="D1073"/>
  <c r="D1072"/>
  <c r="D1071"/>
  <c r="D1070"/>
  <c r="D1069"/>
  <c r="D1068"/>
  <c r="D1067"/>
  <c r="C1067"/>
  <c r="B1067"/>
  <c r="D1066"/>
  <c r="C1066"/>
  <c r="B1066"/>
  <c r="D1065"/>
  <c r="D1064"/>
  <c r="D1063"/>
  <c r="D1062"/>
  <c r="D1061"/>
  <c r="D1060"/>
  <c r="C1060"/>
  <c r="B1060"/>
  <c r="D1059"/>
  <c r="D1058"/>
  <c r="D1057"/>
  <c r="D1056"/>
  <c r="D1055"/>
  <c r="D1054"/>
  <c r="D1053"/>
  <c r="D1052"/>
  <c r="C1052"/>
  <c r="B1052"/>
  <c r="D1051"/>
  <c r="D1050"/>
  <c r="D1049"/>
  <c r="D1048"/>
  <c r="D1047"/>
  <c r="D1046"/>
  <c r="D1045"/>
  <c r="C1045"/>
  <c r="B1045"/>
  <c r="D1044"/>
  <c r="D1043"/>
  <c r="D1042"/>
  <c r="D1041"/>
  <c r="D1040"/>
  <c r="D1039"/>
  <c r="D1038"/>
  <c r="D1037"/>
  <c r="D1036"/>
  <c r="D1035"/>
  <c r="D1034"/>
  <c r="C1034"/>
  <c r="B1034"/>
  <c r="D1033"/>
  <c r="D1032"/>
  <c r="D1031"/>
  <c r="D1030"/>
  <c r="D1029"/>
  <c r="C1029"/>
  <c r="B1029"/>
  <c r="D1028"/>
  <c r="D1027"/>
  <c r="D1026"/>
  <c r="D1025"/>
  <c r="D1024"/>
  <c r="D1023"/>
  <c r="D1022"/>
  <c r="D1021"/>
  <c r="D1020"/>
  <c r="D1019"/>
  <c r="D1018"/>
  <c r="D1017"/>
  <c r="D1016"/>
  <c r="D1015"/>
  <c r="D1014"/>
  <c r="D1013"/>
  <c r="C1013"/>
  <c r="B1013"/>
  <c r="D1012"/>
  <c r="D1011"/>
  <c r="D1010"/>
  <c r="D1009"/>
  <c r="D1008"/>
  <c r="D1007"/>
  <c r="D1006"/>
  <c r="D1005"/>
  <c r="D1004"/>
  <c r="D1003"/>
  <c r="C1003"/>
  <c r="B1003"/>
  <c r="D1002"/>
  <c r="C1002"/>
  <c r="B1002"/>
  <c r="D1001"/>
  <c r="D1000"/>
  <c r="D999"/>
  <c r="C999"/>
  <c r="B999"/>
  <c r="D998"/>
  <c r="D997"/>
  <c r="D996"/>
  <c r="D995"/>
  <c r="D994"/>
  <c r="C994"/>
  <c r="B994"/>
  <c r="D993"/>
  <c r="D992"/>
  <c r="D991"/>
  <c r="D990"/>
  <c r="D989"/>
  <c r="D988"/>
  <c r="D987"/>
  <c r="C987"/>
  <c r="B987"/>
  <c r="D986"/>
  <c r="D985"/>
  <c r="D984"/>
  <c r="D983"/>
  <c r="D982"/>
  <c r="D981"/>
  <c r="D980"/>
  <c r="D979"/>
  <c r="D978"/>
  <c r="D977"/>
  <c r="C977"/>
  <c r="B977"/>
  <c r="D976"/>
  <c r="D975"/>
  <c r="D974"/>
  <c r="D973"/>
  <c r="D972"/>
  <c r="D971"/>
  <c r="D970"/>
  <c r="D969"/>
  <c r="D968"/>
  <c r="D967"/>
  <c r="C967"/>
  <c r="B967"/>
  <c r="D966"/>
  <c r="D965"/>
  <c r="D964"/>
  <c r="D963"/>
  <c r="D962"/>
  <c r="D961"/>
  <c r="D960"/>
  <c r="D959"/>
  <c r="D958"/>
  <c r="D957"/>
  <c r="D956"/>
  <c r="D955"/>
  <c r="D954"/>
  <c r="D953"/>
  <c r="D952"/>
  <c r="D951"/>
  <c r="D950"/>
  <c r="D949"/>
  <c r="D948"/>
  <c r="D947"/>
  <c r="D946"/>
  <c r="D945"/>
  <c r="C945"/>
  <c r="B945"/>
  <c r="D944"/>
  <c r="C944"/>
  <c r="B944"/>
  <c r="D943"/>
  <c r="D942"/>
  <c r="D941"/>
  <c r="C941"/>
  <c r="B941"/>
  <c r="D940"/>
  <c r="D939"/>
  <c r="D938"/>
  <c r="C938"/>
  <c r="B938"/>
  <c r="D937"/>
  <c r="D936"/>
  <c r="D935"/>
  <c r="D934"/>
  <c r="D933"/>
  <c r="D932"/>
  <c r="C932"/>
  <c r="B932"/>
  <c r="D931"/>
  <c r="D930"/>
  <c r="D929"/>
  <c r="D928"/>
  <c r="D927"/>
  <c r="D926"/>
  <c r="D925"/>
  <c r="C925"/>
  <c r="B925"/>
  <c r="D924"/>
  <c r="D923"/>
  <c r="D922"/>
  <c r="D921"/>
  <c r="D920"/>
  <c r="D919"/>
  <c r="D918"/>
  <c r="D917"/>
  <c r="D916"/>
  <c r="D915"/>
  <c r="D914"/>
  <c r="C914"/>
  <c r="B914"/>
  <c r="D913"/>
  <c r="D912"/>
  <c r="D911"/>
  <c r="D910"/>
  <c r="D909"/>
  <c r="D908"/>
  <c r="D907"/>
  <c r="D906"/>
  <c r="D905"/>
  <c r="D904"/>
  <c r="D903"/>
  <c r="D902"/>
  <c r="D901"/>
  <c r="D900"/>
  <c r="D899"/>
  <c r="D898"/>
  <c r="D897"/>
  <c r="D896"/>
  <c r="D895"/>
  <c r="D894"/>
  <c r="D893"/>
  <c r="D892"/>
  <c r="D891"/>
  <c r="D890"/>
  <c r="D889"/>
  <c r="D888"/>
  <c r="D887"/>
  <c r="D886"/>
  <c r="C886"/>
  <c r="B886"/>
  <c r="D885"/>
  <c r="D884"/>
  <c r="D883"/>
  <c r="D882"/>
  <c r="D881"/>
  <c r="D880"/>
  <c r="D879"/>
  <c r="D878"/>
  <c r="D877"/>
  <c r="D876"/>
  <c r="D875"/>
  <c r="D874"/>
  <c r="D873"/>
  <c r="D872"/>
  <c r="D871"/>
  <c r="D870"/>
  <c r="D869"/>
  <c r="D868"/>
  <c r="D867"/>
  <c r="D866"/>
  <c r="D865"/>
  <c r="D864"/>
  <c r="D863"/>
  <c r="C863"/>
  <c r="B863"/>
  <c r="D862"/>
  <c r="D861"/>
  <c r="D860"/>
  <c r="D859"/>
  <c r="D858"/>
  <c r="D857"/>
  <c r="D856"/>
  <c r="D855"/>
  <c r="D854"/>
  <c r="D853"/>
  <c r="D852"/>
  <c r="D851"/>
  <c r="D850"/>
  <c r="D849"/>
  <c r="D848"/>
  <c r="D847"/>
  <c r="D846"/>
  <c r="D845"/>
  <c r="D844"/>
  <c r="D843"/>
  <c r="D842"/>
  <c r="D841"/>
  <c r="D840"/>
  <c r="D839"/>
  <c r="D838"/>
  <c r="D837"/>
  <c r="C837"/>
  <c r="B837"/>
  <c r="D836"/>
  <c r="C836"/>
  <c r="B836"/>
  <c r="D835"/>
  <c r="D834"/>
  <c r="C834"/>
  <c r="B834"/>
  <c r="D833"/>
  <c r="D832"/>
  <c r="C832"/>
  <c r="B832"/>
  <c r="D831"/>
  <c r="D830"/>
  <c r="C830"/>
  <c r="B830"/>
  <c r="D829"/>
  <c r="D828"/>
  <c r="D827"/>
  <c r="C827"/>
  <c r="B827"/>
  <c r="D826"/>
  <c r="D825"/>
  <c r="C825"/>
  <c r="B825"/>
  <c r="D824"/>
  <c r="D823"/>
  <c r="D822"/>
  <c r="D821"/>
  <c r="D820"/>
  <c r="D819"/>
  <c r="D818"/>
  <c r="D817"/>
  <c r="D816"/>
  <c r="D815"/>
  <c r="D814"/>
  <c r="C814"/>
  <c r="B814"/>
  <c r="D813"/>
  <c r="C813"/>
  <c r="B813"/>
  <c r="D812"/>
  <c r="D811"/>
  <c r="C811"/>
  <c r="B811"/>
  <c r="D810"/>
  <c r="D809"/>
  <c r="D808"/>
  <c r="D807"/>
  <c r="D806"/>
  <c r="D805"/>
  <c r="D804"/>
  <c r="D803"/>
  <c r="D802"/>
  <c r="D801"/>
  <c r="D800"/>
  <c r="C800"/>
  <c r="B800"/>
  <c r="D799"/>
  <c r="D798"/>
  <c r="C798"/>
  <c r="B798"/>
  <c r="D797"/>
  <c r="D796"/>
  <c r="C796"/>
  <c r="B796"/>
  <c r="D795"/>
  <c r="D794"/>
  <c r="D793"/>
  <c r="D792"/>
  <c r="D791"/>
  <c r="D790"/>
  <c r="C790"/>
  <c r="B790"/>
  <c r="D789"/>
  <c r="D788"/>
  <c r="C788"/>
  <c r="B788"/>
  <c r="D787"/>
  <c r="D786"/>
  <c r="C786"/>
  <c r="B786"/>
  <c r="D785"/>
  <c r="D784"/>
  <c r="D783"/>
  <c r="C783"/>
  <c r="B783"/>
  <c r="D782"/>
  <c r="D781"/>
  <c r="D780"/>
  <c r="C780"/>
  <c r="B780"/>
  <c r="D779"/>
  <c r="D778"/>
  <c r="D777"/>
  <c r="D776"/>
  <c r="D775"/>
  <c r="D774"/>
  <c r="C774"/>
  <c r="B774"/>
  <c r="D773"/>
  <c r="D772"/>
  <c r="D771"/>
  <c r="D770"/>
  <c r="D769"/>
  <c r="D768"/>
  <c r="D767"/>
  <c r="C767"/>
  <c r="B767"/>
  <c r="D766"/>
  <c r="D765"/>
  <c r="D764"/>
  <c r="D763"/>
  <c r="D762"/>
  <c r="D761"/>
  <c r="D760"/>
  <c r="C760"/>
  <c r="B760"/>
  <c r="D759"/>
  <c r="D758"/>
  <c r="D757"/>
  <c r="D756"/>
  <c r="D755"/>
  <c r="D754"/>
  <c r="D753"/>
  <c r="D752"/>
  <c r="D751"/>
  <c r="C751"/>
  <c r="B751"/>
  <c r="D750"/>
  <c r="D749"/>
  <c r="D748"/>
  <c r="D747"/>
  <c r="C747"/>
  <c r="B747"/>
  <c r="D746"/>
  <c r="D745"/>
  <c r="D744"/>
  <c r="D743"/>
  <c r="D742"/>
  <c r="D741"/>
  <c r="D740"/>
  <c r="D739"/>
  <c r="D738"/>
  <c r="D737"/>
  <c r="C737"/>
  <c r="B737"/>
  <c r="D736"/>
  <c r="C736"/>
  <c r="B736"/>
  <c r="D735"/>
  <c r="D734"/>
  <c r="C734"/>
  <c r="B734"/>
  <c r="D733"/>
  <c r="D732"/>
  <c r="D731"/>
  <c r="D730"/>
  <c r="D729"/>
  <c r="C729"/>
  <c r="B729"/>
  <c r="D728"/>
  <c r="D727"/>
  <c r="D726"/>
  <c r="D725"/>
  <c r="D724"/>
  <c r="D723"/>
  <c r="C723"/>
  <c r="B723"/>
  <c r="D722"/>
  <c r="D721"/>
  <c r="C721"/>
  <c r="B721"/>
  <c r="D720"/>
  <c r="D719"/>
  <c r="D718"/>
  <c r="D717"/>
  <c r="D716"/>
  <c r="D715"/>
  <c r="D714"/>
  <c r="D713"/>
  <c r="D712"/>
  <c r="C712"/>
  <c r="B712"/>
  <c r="D711"/>
  <c r="D710"/>
  <c r="D709"/>
  <c r="C709"/>
  <c r="B709"/>
  <c r="D708"/>
  <c r="D707"/>
  <c r="D706"/>
  <c r="D705"/>
  <c r="C705"/>
  <c r="B705"/>
  <c r="D704"/>
  <c r="D703"/>
  <c r="D702"/>
  <c r="D701"/>
  <c r="C701"/>
  <c r="B701"/>
  <c r="D700"/>
  <c r="D699"/>
  <c r="D698"/>
  <c r="D697"/>
  <c r="D696"/>
  <c r="C696"/>
  <c r="B696"/>
  <c r="D695"/>
  <c r="D694"/>
  <c r="D693"/>
  <c r="D692"/>
  <c r="C692"/>
  <c r="B692"/>
  <c r="D691"/>
  <c r="D690"/>
  <c r="D689"/>
  <c r="C689"/>
  <c r="B689"/>
  <c r="D688"/>
  <c r="D687"/>
  <c r="D686"/>
  <c r="D685"/>
  <c r="D684"/>
  <c r="D683"/>
  <c r="D682"/>
  <c r="D681"/>
  <c r="D680"/>
  <c r="D679"/>
  <c r="D678"/>
  <c r="D677"/>
  <c r="C677"/>
  <c r="B677"/>
  <c r="D676"/>
  <c r="D675"/>
  <c r="D674"/>
  <c r="D673"/>
  <c r="C673"/>
  <c r="B673"/>
  <c r="D672"/>
  <c r="D671"/>
  <c r="D670"/>
  <c r="D669"/>
  <c r="D668"/>
  <c r="D667"/>
  <c r="D666"/>
  <c r="D665"/>
  <c r="D664"/>
  <c r="D663"/>
  <c r="D662"/>
  <c r="D661"/>
  <c r="D660"/>
  <c r="D659"/>
  <c r="D658"/>
  <c r="C658"/>
  <c r="B658"/>
  <c r="D657"/>
  <c r="D656"/>
  <c r="D655"/>
  <c r="D654"/>
  <c r="D653"/>
  <c r="C653"/>
  <c r="B653"/>
  <c r="D652"/>
  <c r="C652"/>
  <c r="B652"/>
  <c r="D651"/>
  <c r="D650"/>
  <c r="C650"/>
  <c r="B650"/>
  <c r="D649"/>
  <c r="D648"/>
  <c r="D647"/>
  <c r="C647"/>
  <c r="B647"/>
  <c r="D646"/>
  <c r="D645"/>
  <c r="D644"/>
  <c r="D643"/>
  <c r="D642"/>
  <c r="D641"/>
  <c r="D640"/>
  <c r="D639"/>
  <c r="D638"/>
  <c r="C638"/>
  <c r="B638"/>
  <c r="D637"/>
  <c r="D636"/>
  <c r="D635"/>
  <c r="D634"/>
  <c r="C634"/>
  <c r="B634"/>
  <c r="D633"/>
  <c r="D632"/>
  <c r="D631"/>
  <c r="D630"/>
  <c r="C630"/>
  <c r="B630"/>
  <c r="D629"/>
  <c r="D628"/>
  <c r="D627"/>
  <c r="C627"/>
  <c r="B627"/>
  <c r="D626"/>
  <c r="D625"/>
  <c r="D624"/>
  <c r="C624"/>
  <c r="B624"/>
  <c r="D623"/>
  <c r="D622"/>
  <c r="D621"/>
  <c r="C621"/>
  <c r="B621"/>
  <c r="D620"/>
  <c r="D619"/>
  <c r="D618"/>
  <c r="C618"/>
  <c r="B618"/>
  <c r="D617"/>
  <c r="D616"/>
  <c r="D615"/>
  <c r="C615"/>
  <c r="B615"/>
  <c r="D614"/>
  <c r="D613"/>
  <c r="D612"/>
  <c r="D611"/>
  <c r="D610"/>
  <c r="D609"/>
  <c r="C609"/>
  <c r="B609"/>
  <c r="D608"/>
  <c r="D607"/>
  <c r="D606"/>
  <c r="D605"/>
  <c r="D604"/>
  <c r="D603"/>
  <c r="D602"/>
  <c r="D601"/>
  <c r="D600"/>
  <c r="C600"/>
  <c r="B600"/>
  <c r="D599"/>
  <c r="D598"/>
  <c r="D597"/>
  <c r="D596"/>
  <c r="D595"/>
  <c r="D594"/>
  <c r="D593"/>
  <c r="D592"/>
  <c r="C592"/>
  <c r="B592"/>
  <c r="D591"/>
  <c r="D590"/>
  <c r="D589"/>
  <c r="D588"/>
  <c r="D587"/>
  <c r="D586"/>
  <c r="D585"/>
  <c r="C585"/>
  <c r="B585"/>
  <c r="D584"/>
  <c r="D583"/>
  <c r="D582"/>
  <c r="D581"/>
  <c r="D580"/>
  <c r="D579"/>
  <c r="D578"/>
  <c r="D577"/>
  <c r="D576"/>
  <c r="C576"/>
  <c r="B576"/>
  <c r="D575"/>
  <c r="D574"/>
  <c r="D573"/>
  <c r="D572"/>
  <c r="D571"/>
  <c r="D570"/>
  <c r="D569"/>
  <c r="D568"/>
  <c r="D567"/>
  <c r="D566"/>
  <c r="C566"/>
  <c r="B566"/>
  <c r="D565"/>
  <c r="D564"/>
  <c r="D563"/>
  <c r="D562"/>
  <c r="C562"/>
  <c r="B562"/>
  <c r="D561"/>
  <c r="D560"/>
  <c r="D559"/>
  <c r="D558"/>
  <c r="D557"/>
  <c r="D556"/>
  <c r="D555"/>
  <c r="D554"/>
  <c r="D553"/>
  <c r="C553"/>
  <c r="B553"/>
  <c r="D552"/>
  <c r="D551"/>
  <c r="C551"/>
  <c r="B551"/>
  <c r="D550"/>
  <c r="D549"/>
  <c r="D548"/>
  <c r="D547"/>
  <c r="D546"/>
  <c r="D545"/>
  <c r="D544"/>
  <c r="D543"/>
  <c r="C543"/>
  <c r="B543"/>
  <c r="D542"/>
  <c r="D541"/>
  <c r="D540"/>
  <c r="D539"/>
  <c r="D538"/>
  <c r="D537"/>
  <c r="D536"/>
  <c r="D535"/>
  <c r="D534"/>
  <c r="D533"/>
  <c r="D532"/>
  <c r="D531"/>
  <c r="D530"/>
  <c r="D529"/>
  <c r="D528"/>
  <c r="D527"/>
  <c r="D526"/>
  <c r="D525"/>
  <c r="D524"/>
  <c r="C524"/>
  <c r="B524"/>
  <c r="D523"/>
  <c r="C523"/>
  <c r="B523"/>
  <c r="D522"/>
  <c r="D521"/>
  <c r="D520"/>
  <c r="D519"/>
  <c r="C519"/>
  <c r="B519"/>
  <c r="D518"/>
  <c r="D517"/>
  <c r="D516"/>
  <c r="D515"/>
  <c r="D514"/>
  <c r="D513"/>
  <c r="D512"/>
  <c r="D511"/>
  <c r="C511"/>
  <c r="B511"/>
  <c r="D510"/>
  <c r="D509"/>
  <c r="D508"/>
  <c r="D507"/>
  <c r="D506"/>
  <c r="D505"/>
  <c r="D504"/>
  <c r="D503"/>
  <c r="D502"/>
  <c r="C502"/>
  <c r="B502"/>
  <c r="D501"/>
  <c r="D500"/>
  <c r="D499"/>
  <c r="D498"/>
  <c r="D497"/>
  <c r="D496"/>
  <c r="D495"/>
  <c r="D494"/>
  <c r="D493"/>
  <c r="D492"/>
  <c r="D491"/>
  <c r="C491"/>
  <c r="B491"/>
  <c r="D490"/>
  <c r="D489"/>
  <c r="D488"/>
  <c r="D487"/>
  <c r="D486"/>
  <c r="D485"/>
  <c r="D484"/>
  <c r="D483"/>
  <c r="C483"/>
  <c r="B483"/>
  <c r="D482"/>
  <c r="D481"/>
  <c r="D480"/>
  <c r="D479"/>
  <c r="D478"/>
  <c r="D477"/>
  <c r="D476"/>
  <c r="D475"/>
  <c r="D474"/>
  <c r="D473"/>
  <c r="D472"/>
  <c r="D471"/>
  <c r="D470"/>
  <c r="D469"/>
  <c r="D468"/>
  <c r="D467"/>
  <c r="C467"/>
  <c r="B467"/>
  <c r="D466"/>
  <c r="C466"/>
  <c r="B466"/>
  <c r="D465"/>
  <c r="D464"/>
  <c r="D463"/>
  <c r="D462"/>
  <c r="D461"/>
  <c r="C461"/>
  <c r="B461"/>
  <c r="D460"/>
  <c r="D459"/>
  <c r="D458"/>
  <c r="D457"/>
  <c r="C457"/>
  <c r="B457"/>
  <c r="D456"/>
  <c r="D455"/>
  <c r="D454"/>
  <c r="D453"/>
  <c r="C453"/>
  <c r="B453"/>
  <c r="D452"/>
  <c r="D451"/>
  <c r="D450"/>
  <c r="D449"/>
  <c r="D448"/>
  <c r="D447"/>
  <c r="D446"/>
  <c r="C446"/>
  <c r="B446"/>
  <c r="D445"/>
  <c r="D444"/>
  <c r="D443"/>
  <c r="D442"/>
  <c r="D441"/>
  <c r="C441"/>
  <c r="B441"/>
  <c r="D440"/>
  <c r="D439"/>
  <c r="D438"/>
  <c r="D437"/>
  <c r="D436"/>
  <c r="C436"/>
  <c r="B436"/>
  <c r="D435"/>
  <c r="D434"/>
  <c r="D433"/>
  <c r="D432"/>
  <c r="D431"/>
  <c r="C431"/>
  <c r="B431"/>
  <c r="D430"/>
  <c r="D429"/>
  <c r="D428"/>
  <c r="D427"/>
  <c r="D426"/>
  <c r="D425"/>
  <c r="C425"/>
  <c r="B425"/>
  <c r="D424"/>
  <c r="D423"/>
  <c r="D422"/>
  <c r="D421"/>
  <c r="D420"/>
  <c r="D419"/>
  <c r="D418"/>
  <c r="D417"/>
  <c r="D416"/>
  <c r="C416"/>
  <c r="B416"/>
  <c r="D415"/>
  <c r="D414"/>
  <c r="D413"/>
  <c r="D412"/>
  <c r="D411"/>
  <c r="C411"/>
  <c r="B411"/>
  <c r="D410"/>
  <c r="C410"/>
  <c r="B410"/>
  <c r="D409"/>
  <c r="D408"/>
  <c r="C408"/>
  <c r="B408"/>
  <c r="D407"/>
  <c r="D406"/>
  <c r="D405"/>
  <c r="D404"/>
  <c r="D403"/>
  <c r="D402"/>
  <c r="D401"/>
  <c r="C401"/>
  <c r="B401"/>
  <c r="D400"/>
  <c r="D399"/>
  <c r="D398"/>
  <c r="D397"/>
  <c r="D396"/>
  <c r="D395"/>
  <c r="C395"/>
  <c r="B395"/>
  <c r="D394"/>
  <c r="D393"/>
  <c r="D392"/>
  <c r="D391"/>
  <c r="C391"/>
  <c r="B391"/>
  <c r="D390"/>
  <c r="D389"/>
  <c r="D388"/>
  <c r="D387"/>
  <c r="C387"/>
  <c r="B387"/>
  <c r="D386"/>
  <c r="D385"/>
  <c r="D384"/>
  <c r="D383"/>
  <c r="C383"/>
  <c r="B383"/>
  <c r="D382"/>
  <c r="D381"/>
  <c r="D380"/>
  <c r="D379"/>
  <c r="D378"/>
  <c r="D377"/>
  <c r="C377"/>
  <c r="B377"/>
  <c r="D376"/>
  <c r="D375"/>
  <c r="D374"/>
  <c r="D373"/>
  <c r="D372"/>
  <c r="D371"/>
  <c r="C371"/>
  <c r="B371"/>
  <c r="D370"/>
  <c r="D369"/>
  <c r="D368"/>
  <c r="D367"/>
  <c r="D366"/>
  <c r="D365"/>
  <c r="D364"/>
  <c r="C364"/>
  <c r="B364"/>
  <c r="D363"/>
  <c r="D362"/>
  <c r="D361"/>
  <c r="D360"/>
  <c r="D359"/>
  <c r="C359"/>
  <c r="B359"/>
  <c r="D358"/>
  <c r="C358"/>
  <c r="B358"/>
  <c r="D357"/>
  <c r="D356"/>
  <c r="D355"/>
  <c r="C355"/>
  <c r="B355"/>
  <c r="D354"/>
  <c r="D353"/>
  <c r="D352"/>
  <c r="D351"/>
  <c r="D350"/>
  <c r="D349"/>
  <c r="C349"/>
  <c r="B349"/>
  <c r="D348"/>
  <c r="D347"/>
  <c r="D346"/>
  <c r="D345"/>
  <c r="D344"/>
  <c r="D343"/>
  <c r="D342"/>
  <c r="D341"/>
  <c r="C341"/>
  <c r="B341"/>
  <c r="D340"/>
  <c r="D339"/>
  <c r="D338"/>
  <c r="D337"/>
  <c r="D336"/>
  <c r="D335"/>
  <c r="D334"/>
  <c r="D333"/>
  <c r="D332"/>
  <c r="D331"/>
  <c r="C331"/>
  <c r="B331"/>
  <c r="D330"/>
  <c r="D329"/>
  <c r="D328"/>
  <c r="D327"/>
  <c r="D326"/>
  <c r="D325"/>
  <c r="D324"/>
  <c r="D323"/>
  <c r="D322"/>
  <c r="D321"/>
  <c r="C321"/>
  <c r="B321"/>
  <c r="D320"/>
  <c r="D319"/>
  <c r="D318"/>
  <c r="D317"/>
  <c r="D316"/>
  <c r="D315"/>
  <c r="D314"/>
  <c r="D313"/>
  <c r="D312"/>
  <c r="D311"/>
  <c r="D310"/>
  <c r="D309"/>
  <c r="D308"/>
  <c r="D307"/>
  <c r="C307"/>
  <c r="B307"/>
  <c r="D306"/>
  <c r="D305"/>
  <c r="D304"/>
  <c r="D303"/>
  <c r="D302"/>
  <c r="D301"/>
  <c r="D300"/>
  <c r="D299"/>
  <c r="D298"/>
  <c r="C298"/>
  <c r="B298"/>
  <c r="D297"/>
  <c r="D296"/>
  <c r="D295"/>
  <c r="D294"/>
  <c r="D293"/>
  <c r="D292"/>
  <c r="D291"/>
  <c r="D290"/>
  <c r="C290"/>
  <c r="B290"/>
  <c r="D289"/>
  <c r="D288"/>
  <c r="D287"/>
  <c r="D286"/>
  <c r="D285"/>
  <c r="D284"/>
  <c r="D283"/>
  <c r="C283"/>
  <c r="B283"/>
  <c r="D282"/>
  <c r="D281"/>
  <c r="D280"/>
  <c r="D279"/>
  <c r="D278"/>
  <c r="D277"/>
  <c r="D276"/>
  <c r="D275"/>
  <c r="D274"/>
  <c r="D273"/>
  <c r="D272"/>
  <c r="C272"/>
  <c r="B272"/>
  <c r="D271"/>
  <c r="D270"/>
  <c r="D269"/>
  <c r="C269"/>
  <c r="B269"/>
  <c r="D268"/>
  <c r="C268"/>
  <c r="B268"/>
  <c r="D267"/>
  <c r="D266"/>
  <c r="C266"/>
  <c r="B266"/>
  <c r="D265"/>
  <c r="D264"/>
  <c r="D263"/>
  <c r="D262"/>
  <c r="D261"/>
  <c r="D260"/>
  <c r="D259"/>
  <c r="D258"/>
  <c r="C258"/>
  <c r="B258"/>
  <c r="D257"/>
  <c r="D256"/>
  <c r="C256"/>
  <c r="B256"/>
  <c r="D255"/>
  <c r="D254"/>
  <c r="C254"/>
  <c r="B254"/>
  <c r="D253"/>
  <c r="D252"/>
  <c r="D251"/>
  <c r="D250"/>
  <c r="C250"/>
  <c r="B250"/>
  <c r="D249"/>
  <c r="C249"/>
  <c r="B249"/>
  <c r="D248"/>
  <c r="D247"/>
  <c r="D246"/>
  <c r="C246"/>
  <c r="B246"/>
  <c r="D245"/>
  <c r="D244"/>
  <c r="D243"/>
  <c r="C243"/>
  <c r="B243"/>
  <c r="D242"/>
  <c r="D241"/>
  <c r="D240"/>
  <c r="D239"/>
  <c r="D238"/>
  <c r="D237"/>
  <c r="C237"/>
  <c r="B237"/>
  <c r="D236"/>
  <c r="D235"/>
  <c r="D234"/>
  <c r="D233"/>
  <c r="D232"/>
  <c r="D231"/>
  <c r="D230"/>
  <c r="C230"/>
  <c r="B230"/>
  <c r="D229"/>
  <c r="D228"/>
  <c r="D227"/>
  <c r="D226"/>
  <c r="D225"/>
  <c r="D224"/>
  <c r="D223"/>
  <c r="D222"/>
  <c r="D221"/>
  <c r="D220"/>
  <c r="D219"/>
  <c r="D218"/>
  <c r="D217"/>
  <c r="D216"/>
  <c r="D215"/>
  <c r="C215"/>
  <c r="B215"/>
  <c r="D214"/>
  <c r="D213"/>
  <c r="D212"/>
  <c r="D211"/>
  <c r="D210"/>
  <c r="D209"/>
  <c r="D208"/>
  <c r="C208"/>
  <c r="B208"/>
  <c r="D207"/>
  <c r="D206"/>
  <c r="D205"/>
  <c r="D204"/>
  <c r="D203"/>
  <c r="D202"/>
  <c r="C202"/>
  <c r="B202"/>
  <c r="D201"/>
  <c r="D200"/>
  <c r="D199"/>
  <c r="D198"/>
  <c r="D197"/>
  <c r="D196"/>
  <c r="C196"/>
  <c r="B196"/>
  <c r="D195"/>
  <c r="D194"/>
  <c r="D193"/>
  <c r="D192"/>
  <c r="D191"/>
  <c r="D190"/>
  <c r="D189"/>
  <c r="D188"/>
  <c r="C188"/>
  <c r="B188"/>
  <c r="D187"/>
  <c r="D186"/>
  <c r="D185"/>
  <c r="D184"/>
  <c r="D183"/>
  <c r="D182"/>
  <c r="D181"/>
  <c r="C181"/>
  <c r="B181"/>
  <c r="D180"/>
  <c r="D179"/>
  <c r="D178"/>
  <c r="D177"/>
  <c r="D176"/>
  <c r="D175"/>
  <c r="D174"/>
  <c r="C174"/>
  <c r="B174"/>
  <c r="D173"/>
  <c r="D172"/>
  <c r="D171"/>
  <c r="D170"/>
  <c r="D169"/>
  <c r="D168"/>
  <c r="D167"/>
  <c r="C167"/>
  <c r="B167"/>
  <c r="D166"/>
  <c r="D165"/>
  <c r="D164"/>
  <c r="D163"/>
  <c r="D162"/>
  <c r="D161"/>
  <c r="D160"/>
  <c r="C160"/>
  <c r="B160"/>
  <c r="D159"/>
  <c r="D158"/>
  <c r="D157"/>
  <c r="D156"/>
  <c r="D155"/>
  <c r="D154"/>
  <c r="D153"/>
  <c r="C153"/>
  <c r="B153"/>
  <c r="D152"/>
  <c r="D151"/>
  <c r="D150"/>
  <c r="D149"/>
  <c r="D148"/>
  <c r="D147"/>
  <c r="C147"/>
  <c r="B147"/>
  <c r="D146"/>
  <c r="D145"/>
  <c r="D144"/>
  <c r="D143"/>
  <c r="D142"/>
  <c r="D141"/>
  <c r="D140"/>
  <c r="D139"/>
  <c r="C139"/>
  <c r="B139"/>
  <c r="D138"/>
  <c r="D137"/>
  <c r="D136"/>
  <c r="D135"/>
  <c r="D134"/>
  <c r="D133"/>
  <c r="D132"/>
  <c r="C132"/>
  <c r="B132"/>
  <c r="D131"/>
  <c r="D130"/>
  <c r="D129"/>
  <c r="D128"/>
  <c r="D127"/>
  <c r="D126"/>
  <c r="D125"/>
  <c r="D124"/>
  <c r="D123"/>
  <c r="D122"/>
  <c r="D121"/>
  <c r="D120"/>
  <c r="C120"/>
  <c r="B120"/>
  <c r="D119"/>
  <c r="D118"/>
  <c r="D117"/>
  <c r="D116"/>
  <c r="D115"/>
  <c r="D114"/>
  <c r="D113"/>
  <c r="D112"/>
  <c r="D111"/>
  <c r="D110"/>
  <c r="D109"/>
  <c r="C109"/>
  <c r="B109"/>
  <c r="D108"/>
  <c r="D107"/>
  <c r="D106"/>
  <c r="D105"/>
  <c r="D104"/>
  <c r="D103"/>
  <c r="D102"/>
  <c r="D101"/>
  <c r="D100"/>
  <c r="C100"/>
  <c r="B100"/>
  <c r="D99"/>
  <c r="D98"/>
  <c r="D97"/>
  <c r="D96"/>
  <c r="D95"/>
  <c r="D94"/>
  <c r="D93"/>
  <c r="D92"/>
  <c r="D91"/>
  <c r="D90"/>
  <c r="D89"/>
  <c r="D88"/>
  <c r="D87"/>
  <c r="C87"/>
  <c r="B87"/>
  <c r="D86"/>
  <c r="D85"/>
  <c r="D84"/>
  <c r="D83"/>
  <c r="D82"/>
  <c r="D81"/>
  <c r="D80"/>
  <c r="D79"/>
  <c r="D78"/>
  <c r="C78"/>
  <c r="B78"/>
  <c r="D77"/>
  <c r="D76"/>
  <c r="D75"/>
  <c r="D74"/>
  <c r="D73"/>
  <c r="D72"/>
  <c r="D71"/>
  <c r="D70"/>
  <c r="C70"/>
  <c r="B70"/>
  <c r="D69"/>
  <c r="D68"/>
  <c r="D67"/>
  <c r="D66"/>
  <c r="D65"/>
  <c r="D64"/>
  <c r="D63"/>
  <c r="D62"/>
  <c r="D61"/>
  <c r="D60"/>
  <c r="D59"/>
  <c r="C59"/>
  <c r="B59"/>
  <c r="D58"/>
  <c r="D57"/>
  <c r="D56"/>
  <c r="D55"/>
  <c r="D54"/>
  <c r="D53"/>
  <c r="D52"/>
  <c r="D51"/>
  <c r="D50"/>
  <c r="D49"/>
  <c r="D48"/>
  <c r="C48"/>
  <c r="B48"/>
  <c r="D47"/>
  <c r="D46"/>
  <c r="D45"/>
  <c r="D44"/>
  <c r="D43"/>
  <c r="D42"/>
  <c r="D41"/>
  <c r="D40"/>
  <c r="D39"/>
  <c r="D38"/>
  <c r="D37"/>
  <c r="C37"/>
  <c r="B37"/>
  <c r="D36"/>
  <c r="D35"/>
  <c r="D34"/>
  <c r="D33"/>
  <c r="D32"/>
  <c r="D31"/>
  <c r="D30"/>
  <c r="D29"/>
  <c r="D28"/>
  <c r="D27"/>
  <c r="D26"/>
  <c r="C26"/>
  <c r="B26"/>
  <c r="D25"/>
  <c r="D24"/>
  <c r="D23"/>
  <c r="D22"/>
  <c r="D21"/>
  <c r="D20"/>
  <c r="D19"/>
  <c r="D18"/>
  <c r="D17"/>
  <c r="C17"/>
  <c r="B17"/>
  <c r="D16"/>
  <c r="D15"/>
  <c r="D14"/>
  <c r="D13"/>
  <c r="D12"/>
  <c r="D11"/>
  <c r="D10"/>
  <c r="D9"/>
  <c r="D8"/>
  <c r="D7"/>
  <c r="D6"/>
  <c r="D5"/>
  <c r="C5"/>
  <c r="B5"/>
  <c r="D4"/>
  <c r="C4"/>
  <c r="B4"/>
  <c r="C40" i="31"/>
  <c r="B40"/>
  <c r="C31"/>
  <c r="B31"/>
  <c r="D30"/>
  <c r="C30"/>
  <c r="B30"/>
  <c r="D29"/>
  <c r="D28"/>
  <c r="D27"/>
  <c r="D26"/>
  <c r="D25"/>
  <c r="D24"/>
  <c r="D23"/>
  <c r="D22"/>
  <c r="D21"/>
  <c r="D20"/>
  <c r="C20"/>
  <c r="B20"/>
  <c r="D19"/>
  <c r="D18"/>
  <c r="D17"/>
  <c r="D16"/>
  <c r="D15"/>
  <c r="D14"/>
  <c r="D13"/>
  <c r="D12"/>
  <c r="D11"/>
  <c r="D10"/>
  <c r="D9"/>
  <c r="D8"/>
  <c r="D7"/>
  <c r="D6"/>
  <c r="D5"/>
  <c r="D4"/>
  <c r="C4"/>
  <c r="B4"/>
  <c r="F38" i="29"/>
  <c r="D38"/>
  <c r="C38"/>
  <c r="F37"/>
  <c r="F36"/>
  <c r="F35"/>
  <c r="F34"/>
  <c r="F33"/>
  <c r="E33"/>
  <c r="F32"/>
  <c r="F31"/>
  <c r="D31"/>
  <c r="C31"/>
  <c r="F30"/>
  <c r="E30"/>
  <c r="D30"/>
  <c r="C30"/>
  <c r="F29"/>
  <c r="E29"/>
  <c r="F28"/>
  <c r="E28"/>
  <c r="F27"/>
  <c r="E27"/>
  <c r="F26"/>
  <c r="E26"/>
  <c r="F25"/>
  <c r="E25"/>
  <c r="F24"/>
  <c r="E24"/>
  <c r="F23"/>
  <c r="E23"/>
  <c r="F22"/>
  <c r="E22"/>
  <c r="F21"/>
  <c r="E21"/>
  <c r="F20"/>
  <c r="E20"/>
  <c r="F19"/>
  <c r="E19"/>
  <c r="F18"/>
  <c r="E18"/>
  <c r="F17"/>
  <c r="E17"/>
  <c r="F16"/>
  <c r="E16"/>
  <c r="F15"/>
  <c r="E15"/>
  <c r="F14"/>
  <c r="E14"/>
  <c r="F13"/>
  <c r="E13"/>
  <c r="F12"/>
  <c r="E12"/>
  <c r="F11"/>
  <c r="E11"/>
  <c r="F10"/>
  <c r="E10"/>
  <c r="F9"/>
  <c r="E9"/>
  <c r="F8"/>
  <c r="E8"/>
  <c r="F7"/>
  <c r="E7"/>
  <c r="F6"/>
  <c r="E6"/>
  <c r="F5"/>
  <c r="E5"/>
  <c r="F4"/>
  <c r="E4"/>
  <c r="C39" i="28"/>
  <c r="B39"/>
  <c r="C31"/>
  <c r="B31"/>
  <c r="D30"/>
  <c r="C30"/>
  <c r="B30"/>
  <c r="D29"/>
  <c r="D28"/>
  <c r="D27"/>
  <c r="D26"/>
  <c r="D25"/>
  <c r="D24"/>
  <c r="D23"/>
  <c r="D22"/>
  <c r="D21"/>
  <c r="D20"/>
  <c r="C20"/>
  <c r="B20"/>
  <c r="D19"/>
  <c r="D18"/>
  <c r="D17"/>
  <c r="D16"/>
  <c r="D15"/>
  <c r="D14"/>
  <c r="D13"/>
  <c r="D12"/>
  <c r="D11"/>
  <c r="D10"/>
  <c r="D9"/>
  <c r="D8"/>
  <c r="D7"/>
  <c r="D6"/>
  <c r="D5"/>
  <c r="D4"/>
  <c r="C4"/>
  <c r="B4"/>
</calcChain>
</file>

<file path=xl/sharedStrings.xml><?xml version="1.0" encoding="utf-8"?>
<sst xmlns="http://schemas.openxmlformats.org/spreadsheetml/2006/main" count="3025" uniqueCount="1863">
  <si>
    <t>1-1  2024年曲靖经开区一般公共预算收入情况表</t>
  </si>
  <si>
    <t>单位：万元</t>
  </si>
  <si>
    <t>项目</t>
  </si>
  <si>
    <t>2023年执行数</t>
  </si>
  <si>
    <t>2024年预算数</t>
  </si>
  <si>
    <t>预算数比上年执行数增长%</t>
  </si>
  <si>
    <t>一、税收收入</t>
  </si>
  <si>
    <t>增值税</t>
  </si>
  <si>
    <t>企业所得税</t>
  </si>
  <si>
    <t>个人所得税</t>
  </si>
  <si>
    <t>资源税</t>
  </si>
  <si>
    <t>城市维护建设税</t>
  </si>
  <si>
    <t>房产税</t>
  </si>
  <si>
    <t>印花税</t>
  </si>
  <si>
    <t>城镇土地使用税</t>
  </si>
  <si>
    <t>土地增值税</t>
  </si>
  <si>
    <t>车船税</t>
  </si>
  <si>
    <t>耕地占用税</t>
  </si>
  <si>
    <t>契税</t>
  </si>
  <si>
    <t>烟叶税</t>
  </si>
  <si>
    <t>环境保护税</t>
  </si>
  <si>
    <t>其他税收收入</t>
  </si>
  <si>
    <t>二、非税收入</t>
  </si>
  <si>
    <t>专项收入</t>
  </si>
  <si>
    <t>行政事业性收费收入</t>
  </si>
  <si>
    <t>罚没收入</t>
  </si>
  <si>
    <t>国有资本经营收入</t>
  </si>
  <si>
    <t>国有资源（资产）有偿使用收入</t>
  </si>
  <si>
    <t>捐赠收入</t>
  </si>
  <si>
    <t>政府住房基金收入</t>
  </si>
  <si>
    <t>其他收入</t>
  </si>
  <si>
    <t>全区地方一般公共预算收入</t>
  </si>
  <si>
    <t>转移性收入</t>
  </si>
  <si>
    <t xml:space="preserve">   返还性收入</t>
  </si>
  <si>
    <t xml:space="preserve">   转移支付收入</t>
  </si>
  <si>
    <t xml:space="preserve">   上年结转收入</t>
  </si>
  <si>
    <t xml:space="preserve">   调入资金</t>
  </si>
  <si>
    <t xml:space="preserve">   地方政府一般债务转贷收入</t>
  </si>
  <si>
    <t xml:space="preserve">   接受其他地区援助收入</t>
  </si>
  <si>
    <t xml:space="preserve">   动用预算稳定调节基金</t>
  </si>
  <si>
    <t>各项收入合计</t>
  </si>
  <si>
    <t>1-2  2024年曲靖经开区一般公共预算支出情况表</t>
  </si>
  <si>
    <t>科目编码</t>
  </si>
  <si>
    <t>打印</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</si>
  <si>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</si>
  <si>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</si>
  <si>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</si>
  <si>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</si>
  <si>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</si>
  <si>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</si>
  <si>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</si>
  <si>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</si>
  <si>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</si>
  <si>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</si>
  <si>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</si>
  <si>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</si>
  <si>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</si>
  <si>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</si>
  <si>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</si>
  <si>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</si>
  <si>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</si>
  <si>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</si>
  <si>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</si>
  <si>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</si>
  <si>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</si>
  <si>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</si>
  <si>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</si>
  <si>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</si>
  <si>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</si>
  <si>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</si>
  <si>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</si>
  <si>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</si>
  <si>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</si>
  <si>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</si>
  <si>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</si>
  <si>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</si>
  <si>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</si>
  <si>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</si>
  <si>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</si>
  <si>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</si>
  <si>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</si>
  <si>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</si>
  <si>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</si>
  <si>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</si>
  <si>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</si>
  <si>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</si>
  <si>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</si>
  <si>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</si>
  <si>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</si>
  <si>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</si>
  <si>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</si>
  <si>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</si>
  <si>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</si>
  <si>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</si>
  <si>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全区一般公共预算支出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</si>
  <si>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</si>
  <si>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</si>
  <si>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</si>
  <si>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</si>
  <si>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</si>
  <si>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</si>
  <si>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</si>
  <si>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</si>
  <si>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2024年曲靖经开区本级一般公共预算收入情况表</t>
  </si>
  <si>
    <t>比上年执行数增长%</t>
  </si>
  <si>
    <t>区本级地方一般公共预算收入</t>
  </si>
  <si>
    <t xml:space="preserve">   上解收入</t>
  </si>
  <si>
    <t>1-3  2024年曲靖经开区本级一般公共预算支出情况表</t>
  </si>
  <si>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</si>
  <si>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</si>
  <si>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</si>
  <si>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</si>
  <si>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</si>
  <si>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</si>
  <si>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</si>
  <si>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</si>
  <si>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</si>
  <si>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</si>
  <si>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</si>
  <si>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</si>
  <si>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</si>
  <si>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</si>
  <si>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</si>
  <si>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</si>
  <si>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</si>
  <si>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</si>
  <si>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</si>
  <si>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专项业务及机关事务管理</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</si>
  <si>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</si>
  <si>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</si>
  <si>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</si>
  <si>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</si>
  <si>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</si>
  <si>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</si>
  <si>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</si>
  <si>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</si>
  <si>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</si>
  <si>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</si>
  <si>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</si>
  <si>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</si>
  <si>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</si>
  <si>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</si>
  <si>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</si>
  <si>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</si>
  <si>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</si>
  <si>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</si>
  <si>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</si>
  <si>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</si>
  <si>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</si>
  <si>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</si>
  <si>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</si>
  <si>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</si>
  <si>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</si>
  <si>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</si>
  <si>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税收业务</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</si>
  <si>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</si>
  <si>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</si>
  <si>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</si>
  <si>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</si>
  <si>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</si>
  <si>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</si>
  <si>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</si>
  <si>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</si>
  <si>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</si>
  <si>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</si>
  <si>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</si>
  <si>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</si>
  <si>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</si>
  <si>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纪检监察事务</t>
  </si>
  <si>
    <t>大案要案查处</t>
  </si>
  <si>
    <t>派驻派出机构</t>
  </si>
  <si>
    <t>巡视工作</t>
  </si>
  <si>
    <t>其他纪检监察事务支出</t>
  </si>
  <si>
    <t>商贸事务</t>
  </si>
  <si>
    <t>对外贸易管理</t>
  </si>
  <si>
    <t>国际经济合作</t>
  </si>
  <si>
    <t>外资管理</t>
  </si>
  <si>
    <t>国内贸易管理</t>
  </si>
  <si>
    <t>招商引资</t>
  </si>
  <si>
    <t>其他商贸事务支出</t>
  </si>
  <si>
    <t>知识产权事务</t>
  </si>
  <si>
    <t>专利审批</t>
  </si>
  <si>
    <t>产权战略与规划</t>
  </si>
  <si>
    <t>国际合作与交流</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</si>
  <si>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</si>
  <si>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</si>
  <si>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</si>
  <si>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</si>
  <si>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</si>
  <si>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</si>
  <si>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</si>
  <si>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</si>
  <si>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</si>
  <si>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</si>
  <si>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</si>
  <si>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</si>
  <si>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</si>
  <si>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</si>
  <si>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</si>
  <si>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</si>
  <si>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</si>
  <si>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</si>
  <si>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</si>
  <si>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</si>
  <si>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</si>
  <si>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</si>
  <si>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</si>
  <si>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</si>
  <si>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</si>
  <si>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</si>
  <si>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宣传管理</t>
  </si>
  <si>
    <t>其他宣传事务支出</t>
  </si>
  <si>
    <t>统战事务</t>
  </si>
  <si>
    <t>宗教事务</t>
  </si>
  <si>
    <t>华侨事务</t>
  </si>
  <si>
    <t>其他统战事务支出</t>
  </si>
  <si>
    <t>对外联络事务</t>
  </si>
  <si>
    <t>其他对外联络事务支出</t>
  </si>
  <si>
    <t>其他共产党事务支出</t>
  </si>
  <si>
    <t>网信事务</t>
  </si>
  <si>
    <t>信息安全事务</t>
  </si>
  <si>
    <t>其他网信事务支出</t>
  </si>
  <si>
    <t>市场监督管理事务</t>
  </si>
  <si>
    <t>市场主体管理</t>
  </si>
  <si>
    <t>市场秩序执法</t>
  </si>
  <si>
    <t>质量基础</t>
  </si>
  <si>
    <t>药品事务</t>
  </si>
  <si>
    <t>医疗器械事务</t>
  </si>
  <si>
    <t>化妆品事务</t>
  </si>
  <si>
    <t>质量安全监管</t>
  </si>
  <si>
    <t>食品安全监管</t>
  </si>
  <si>
    <t>其他市场监督管理事务</t>
  </si>
  <si>
    <t>社会工作事务▲</t>
  </si>
  <si>
    <t>行政运行▲</t>
  </si>
  <si>
    <t>一般行政管理事务▲</t>
  </si>
  <si>
    <t>机关服务▲</t>
  </si>
  <si>
    <t>专项业务▲</t>
  </si>
  <si>
    <t>事业运行▲</t>
  </si>
  <si>
    <t>其他社会工作事务支出▲</t>
  </si>
  <si>
    <t>信访事务▲</t>
  </si>
  <si>
    <t>信访业务▲</t>
  </si>
  <si>
    <t>其他信访事务支出▲</t>
  </si>
  <si>
    <t>其他一般公共服务支出</t>
  </si>
  <si>
    <t>国家赔偿费用支出</t>
  </si>
  <si>
    <t>对外合作与交流</t>
  </si>
  <si>
    <t>其他外交支出</t>
  </si>
  <si>
    <t>军费</t>
  </si>
  <si>
    <t>现役部队</t>
  </si>
  <si>
    <t>预备役部队</t>
  </si>
  <si>
    <t>其他军费支出</t>
  </si>
  <si>
    <t>国防科研事业</t>
  </si>
  <si>
    <t>专项工程</t>
  </si>
  <si>
    <t>国防动员</t>
  </si>
  <si>
    <t>兵役征集</t>
  </si>
  <si>
    <t>经济动员</t>
  </si>
  <si>
    <t>人民防空</t>
  </si>
  <si>
    <t>交通战备</t>
  </si>
  <si>
    <t>民兵</t>
  </si>
  <si>
    <t>边海防</t>
  </si>
  <si>
    <t>其他国防动员支出</t>
  </si>
  <si>
    <t>其他国防支出</t>
  </si>
  <si>
    <t>武装警察部队</t>
  </si>
  <si>
    <t>其他武装警察部队支出</t>
  </si>
  <si>
    <t>公安</t>
  </si>
  <si>
    <t>执法办案</t>
  </si>
  <si>
    <t>特别业务</t>
  </si>
  <si>
    <t>特勤业务</t>
  </si>
  <si>
    <t>移民事务</t>
  </si>
  <si>
    <t>其他公安支出</t>
  </si>
  <si>
    <t>国家安全</t>
  </si>
  <si>
    <t>安全业务</t>
  </si>
  <si>
    <t>其他国家安全支出</t>
  </si>
  <si>
    <t>检察</t>
  </si>
  <si>
    <t>“两房”建设</t>
  </si>
  <si>
    <t>检察监督</t>
  </si>
  <si>
    <t>其他检察支出</t>
  </si>
  <si>
    <t>法院</t>
  </si>
  <si>
    <t>案件审判</t>
  </si>
  <si>
    <t>案件执行</t>
  </si>
  <si>
    <t>“两庭”建设</t>
  </si>
  <si>
    <t>其他法院支出</t>
  </si>
  <si>
    <t>司法</t>
  </si>
  <si>
    <t>基层司法业务</t>
  </si>
  <si>
    <t>普法宣传</t>
  </si>
  <si>
    <t>律师管理</t>
  </si>
  <si>
    <t>公共法律服务</t>
  </si>
  <si>
    <t>国家统一法律职业资格考试</t>
  </si>
  <si>
    <t>社区矫正</t>
  </si>
  <si>
    <t>法治建设</t>
  </si>
  <si>
    <t>其他司法支出</t>
  </si>
  <si>
    <t>监狱</t>
  </si>
  <si>
    <t>罪犯生活及医疗卫生</t>
  </si>
  <si>
    <t>监狱业务及罪犯改造</t>
  </si>
  <si>
    <t>狱政设施建设</t>
  </si>
  <si>
    <t>其他监狱支出</t>
  </si>
  <si>
    <t>强制隔离戒毒</t>
  </si>
  <si>
    <t>强制隔离戒毒人员生活</t>
  </si>
  <si>
    <t>强制隔离戒毒人员教育</t>
  </si>
  <si>
    <t>所政设施建设</t>
  </si>
  <si>
    <t>其他强制隔离戒毒支出</t>
  </si>
  <si>
    <t>国家保密</t>
  </si>
  <si>
    <t>保密技术</t>
  </si>
  <si>
    <t>保密管理</t>
  </si>
  <si>
    <t>其他国家保密支出</t>
  </si>
  <si>
    <t>缉私警察</t>
  </si>
  <si>
    <t>缉私业务</t>
  </si>
  <si>
    <t>其他缉私警察支出</t>
  </si>
  <si>
    <t>其他公共安全支出</t>
  </si>
  <si>
    <t>国家司法救助支出</t>
  </si>
  <si>
    <t>教育管理事务</t>
  </si>
  <si>
    <t>其他教育管理事务支出</t>
  </si>
  <si>
    <t>普通教育</t>
  </si>
  <si>
    <t>学前教育</t>
  </si>
  <si>
    <t>小学教育</t>
  </si>
  <si>
    <t>初中教育</t>
  </si>
  <si>
    <t>高中教育</t>
  </si>
  <si>
    <t>高等教育</t>
  </si>
  <si>
    <t>其他普通教育支出</t>
  </si>
  <si>
    <t>职业教育</t>
  </si>
  <si>
    <t>初等职业教育</t>
  </si>
  <si>
    <t>中等职业教育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</si>
  <si>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</si>
  <si>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</si>
  <si>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</si>
  <si>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</si>
  <si>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</si>
  <si>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</si>
  <si>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</si>
  <si>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</si>
  <si>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</si>
  <si>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</si>
  <si>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</si>
  <si>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</si>
  <si>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</si>
  <si>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</si>
  <si>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</si>
  <si>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</si>
  <si>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</si>
  <si>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</si>
  <si>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</si>
  <si>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</si>
  <si>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</si>
  <si>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</si>
  <si>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</si>
  <si>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</si>
  <si>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</si>
  <si>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</si>
  <si>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</si>
  <si>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</si>
  <si>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</si>
  <si>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</si>
  <si>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</si>
  <si>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</si>
  <si>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</si>
  <si>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</si>
  <si>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</si>
  <si>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</si>
  <si>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</si>
  <si>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</si>
  <si>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</si>
  <si>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自然科学基金</t>
  </si>
  <si>
    <t>实验室及相关设施</t>
  </si>
  <si>
    <t>重大科学工程</t>
  </si>
  <si>
    <t>专项基础科研</t>
  </si>
  <si>
    <t>专项技术基础</t>
  </si>
  <si>
    <t>科技人才队伍建设</t>
  </si>
  <si>
    <t>其他基础研究支出</t>
  </si>
  <si>
    <t>应用研究</t>
  </si>
  <si>
    <t>社会公益研究</t>
  </si>
  <si>
    <t>高技术研究</t>
  </si>
  <si>
    <t>专项科研试制</t>
  </si>
  <si>
    <t>其他应用研究支出</t>
  </si>
  <si>
    <t>技术研究与开发</t>
  </si>
  <si>
    <t>科技成果转化与扩散</t>
  </si>
  <si>
    <t>共性技术研究与开发</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</si>
  <si>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</si>
  <si>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</si>
  <si>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</si>
  <si>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</si>
  <si>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</si>
  <si>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</si>
  <si>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</si>
  <si>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</si>
  <si>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</si>
  <si>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</si>
  <si>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</si>
  <si>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</si>
  <si>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</si>
  <si>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</si>
  <si>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</si>
  <si>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</si>
  <si>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</si>
  <si>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</si>
  <si>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</si>
  <si>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</si>
  <si>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</si>
  <si>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</si>
  <si>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</si>
  <si>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其他科技重大项目</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</si>
  <si>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</si>
  <si>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</si>
  <si>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</si>
  <si>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</si>
  <si>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</si>
  <si>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</si>
  <si>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</si>
  <si>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</si>
  <si>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</si>
  <si>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</si>
  <si>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</si>
  <si>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</si>
  <si>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</si>
  <si>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</si>
  <si>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</si>
  <si>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文化和旅游管理事务</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</si>
  <si>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</si>
  <si>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</si>
  <si>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</si>
  <si>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</si>
  <si>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</si>
  <si>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</si>
  <si>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</si>
  <si>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</si>
  <si>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</si>
  <si>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</si>
  <si>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</si>
  <si>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</si>
  <si>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</si>
  <si>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</si>
  <si>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</si>
  <si>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</si>
  <si>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</si>
  <si>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</si>
  <si>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</si>
  <si>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</si>
  <si>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广播电视</t>
  </si>
  <si>
    <t>监测监管</t>
  </si>
  <si>
    <t>传输发射</t>
  </si>
  <si>
    <t>广播电视事务</t>
  </si>
  <si>
    <t>其他广播电视支出</t>
  </si>
  <si>
    <t>其他文化旅游体育与传媒支出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</si>
  <si>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</si>
  <si>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</si>
  <si>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</si>
  <si>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</si>
  <si>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</si>
  <si>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</si>
  <si>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</si>
  <si>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</si>
  <si>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</si>
  <si>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</si>
  <si>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</si>
  <si>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政府特殊津贴</t>
  </si>
  <si>
    <t>资助留学回国人员</t>
  </si>
  <si>
    <t>博士后日常经费</t>
  </si>
  <si>
    <t>引进人才费用</t>
  </si>
  <si>
    <t>其他人力资源和社会保障管理事务支出</t>
  </si>
  <si>
    <t>民政管理事务</t>
  </si>
  <si>
    <t>社会组织管理</t>
  </si>
  <si>
    <t>行政区划和地名管理</t>
  </si>
  <si>
    <t>基层政权建设和社区治理</t>
  </si>
  <si>
    <t>其他民政管理事务支出</t>
  </si>
  <si>
    <t>补充全国社会保障基金</t>
  </si>
  <si>
    <t>用一般公共预算补充基金</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</si>
  <si>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</si>
  <si>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</si>
  <si>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</si>
  <si>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</si>
  <si>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</si>
  <si>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</si>
  <si>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</si>
  <si>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对机关事业单位职业年金的补助</t>
  </si>
  <si>
    <t>其他行政事业单位养老支出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</si>
  <si>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</si>
  <si>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</si>
  <si>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</si>
  <si>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</si>
  <si>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</si>
  <si>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</si>
  <si>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</si>
  <si>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</si>
  <si>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</si>
  <si>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</si>
  <si>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</si>
  <si>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</si>
  <si>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促进创业补贴</t>
  </si>
  <si>
    <t>其他就业补助支出</t>
  </si>
  <si>
    <t>抚恤</t>
  </si>
  <si>
    <t>死亡抚恤</t>
  </si>
  <si>
    <t>伤残抚恤</t>
  </si>
  <si>
    <t>在乡复员、退伍军人生活补助</t>
  </si>
  <si>
    <t>义务兵优待</t>
  </si>
  <si>
    <t>农村籍退役士兵老年生活补助</t>
  </si>
  <si>
    <t>光荣院</t>
  </si>
  <si>
    <t>褒扬纪念★</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</si>
  <si>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</si>
  <si>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</si>
  <si>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</si>
  <si>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</si>
  <si>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</si>
  <si>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</si>
  <si>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</si>
  <si>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</si>
  <si>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</si>
  <si>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</si>
  <si>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</si>
  <si>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康复辅具</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</si>
  <si>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</si>
  <si>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</si>
  <si>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</si>
  <si>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</si>
  <si>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</si>
  <si>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</si>
  <si>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</si>
  <si>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</si>
  <si>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</si>
  <si>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</si>
  <si>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</si>
  <si>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</si>
  <si>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</si>
  <si>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</si>
  <si>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</si>
  <si>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</si>
  <si>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</si>
  <si>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</si>
  <si>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</si>
  <si>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</si>
  <si>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</si>
  <si>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补充道路交通事故社会救助基金</t>
  </si>
  <si>
    <t>对道路交通事故社会救助基金的补助★</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</si>
  <si>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</si>
  <si>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</si>
  <si>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</si>
  <si>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</si>
  <si>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</si>
  <si>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</si>
  <si>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</si>
  <si>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</si>
  <si>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</si>
  <si>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</si>
  <si>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</si>
  <si>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其他财政对社会保险基金的补助</t>
  </si>
  <si>
    <t>退役军人管理事务</t>
  </si>
  <si>
    <t>拥军优属</t>
  </si>
  <si>
    <t>军供保障</t>
  </si>
  <si>
    <t>信息化建设▲</t>
  </si>
  <si>
    <t>其他退役军人事务管理支出</t>
  </si>
  <si>
    <t>财政代缴社会保险费支出</t>
  </si>
  <si>
    <t>财政代缴城乡居民基本养老保险费支出</t>
  </si>
  <si>
    <t>财政代缴其他社会保险费支出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</si>
  <si>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</si>
  <si>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</si>
  <si>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</si>
  <si>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</si>
  <si>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</si>
  <si>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</si>
  <si>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</si>
  <si>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</si>
  <si>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</si>
  <si>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</si>
  <si>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</si>
  <si>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</si>
  <si>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</si>
  <si>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</si>
  <si>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</si>
  <si>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</si>
  <si>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优抚医院</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</si>
  <si>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</si>
  <si>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</si>
  <si>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</si>
  <si>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</si>
  <si>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</si>
  <si>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</si>
  <si>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</si>
  <si>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</si>
  <si>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</si>
  <si>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</si>
  <si>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</si>
  <si>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</si>
  <si>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</si>
  <si>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</si>
  <si>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</si>
  <si>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突发公共卫生事件应急处置★</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</si>
  <si>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</si>
  <si>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</si>
  <si>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</si>
  <si>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</si>
  <si>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</si>
  <si>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</si>
  <si>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</si>
  <si>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</si>
  <si>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</si>
  <si>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</si>
  <si>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</si>
  <si>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</si>
  <si>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</si>
  <si>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</si>
  <si>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</si>
  <si>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</si>
  <si>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</si>
  <si>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</si>
  <si>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</si>
  <si>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</si>
  <si>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</si>
  <si>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</si>
  <si>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</si>
  <si>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</si>
  <si>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</si>
  <si>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</si>
  <si>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</si>
  <si>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</si>
  <si>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</si>
  <si>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中医药事务▲</t>
  </si>
  <si>
    <t>中医（民族医）药专项▲</t>
  </si>
  <si>
    <t>其他中医药事务支出▲</t>
  </si>
  <si>
    <t>疾病预防控制事务▲</t>
  </si>
  <si>
    <t>其他疾病预防控制事务支出▲</t>
  </si>
  <si>
    <t>其他卫生健康支出</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</si>
  <si>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</si>
  <si>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</si>
  <si>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</si>
  <si>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</si>
  <si>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</si>
  <si>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</si>
  <si>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</si>
  <si>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</si>
  <si>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</si>
  <si>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</si>
  <si>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</si>
  <si>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</si>
  <si>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</si>
  <si>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</si>
  <si>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</si>
  <si>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</si>
  <si>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</si>
  <si>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</si>
  <si>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土壤</t>
  </si>
  <si>
    <t>其他污染防治支出</t>
  </si>
  <si>
    <t>自然生态保护</t>
  </si>
  <si>
    <t>生态保护</t>
  </si>
  <si>
    <t>农村环境保护</t>
  </si>
  <si>
    <t>生物及物种资源保护</t>
  </si>
  <si>
    <t>草原生态修复治理</t>
  </si>
  <si>
    <t>自然保护地</t>
  </si>
  <si>
    <t>其他自然生态保护支出</t>
  </si>
  <si>
    <t>森林保护修复★</t>
  </si>
  <si>
    <t>森林管护</t>
  </si>
  <si>
    <t>社会保险补助</t>
  </si>
  <si>
    <t>政策性社会性支出补助</t>
  </si>
  <si>
    <t>天然林保护工程建设</t>
  </si>
  <si>
    <t>停伐补助</t>
  </si>
  <si>
    <t>其他森林保护修复支出★</t>
  </si>
  <si>
    <t>退耕还林还草▼</t>
  </si>
  <si>
    <t>退耕现金▼</t>
  </si>
  <si>
    <t>退耕还林粮食折现补贴▼</t>
  </si>
  <si>
    <t>退耕还林粮食费用补贴▼</t>
  </si>
  <si>
    <t>退耕还林工程建设▼</t>
  </si>
  <si>
    <t>其他退耕还林还草支出▼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</si>
  <si>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</si>
  <si>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</si>
  <si>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</si>
  <si>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</si>
  <si>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</si>
  <si>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</si>
  <si>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</si>
  <si>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</si>
  <si>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</si>
  <si>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</si>
  <si>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</si>
  <si>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</si>
  <si>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</si>
  <si>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</si>
  <si>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</si>
  <si>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</si>
  <si>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</si>
  <si>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能源科技装备</t>
  </si>
  <si>
    <t>能源行业管理</t>
  </si>
  <si>
    <t>能源管理</t>
  </si>
  <si>
    <t>农村电网建设</t>
  </si>
  <si>
    <t>其他能源管理事务支出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</si>
  <si>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</si>
  <si>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</si>
  <si>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</si>
  <si>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</si>
  <si>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</si>
  <si>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</si>
  <si>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</si>
  <si>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</si>
  <si>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</si>
  <si>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</si>
  <si>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</si>
  <si>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</si>
  <si>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</si>
  <si>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</si>
  <si>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</si>
  <si>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其他城乡社区支出</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</si>
  <si>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</si>
  <si>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</si>
  <si>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</si>
  <si>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</si>
  <si>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</si>
  <si>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</si>
  <si>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</si>
  <si>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</si>
  <si>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</si>
  <si>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</si>
  <si>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</si>
  <si>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</si>
  <si>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</si>
  <si>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</si>
  <si>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</si>
  <si>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</si>
  <si>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农业生态资源保护★</t>
  </si>
  <si>
    <t>乡村道路建设★</t>
  </si>
  <si>
    <t>渔业发展</t>
  </si>
  <si>
    <t>对高校毕业生到基层任职补助</t>
  </si>
  <si>
    <t>耕地建设与利用★</t>
  </si>
  <si>
    <t>其他农业农村支出</t>
  </si>
  <si>
    <t>林业和草原</t>
  </si>
  <si>
    <t>事业机构</t>
  </si>
  <si>
    <t>森林资源培育</t>
  </si>
  <si>
    <t>技术推广与转化</t>
  </si>
  <si>
    <t>森林资源管理</t>
  </si>
  <si>
    <t>森林生态效益补偿</t>
  </si>
  <si>
    <t>动植物保护</t>
  </si>
  <si>
    <t>湿地保护</t>
  </si>
  <si>
    <t>执法与监督</t>
  </si>
  <si>
    <t>防沙治沙</t>
  </si>
  <si>
    <t>产业化管理</t>
  </si>
  <si>
    <t>信息管理</t>
  </si>
  <si>
    <t>林区公共支出</t>
  </si>
  <si>
    <t>贷款贴息</t>
  </si>
  <si>
    <t>林业草原防灾减灾</t>
  </si>
  <si>
    <t>草原管理</t>
  </si>
  <si>
    <t>退耕还林还草▲</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</si>
  <si>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</si>
  <si>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</si>
  <si>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</si>
  <si>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</si>
  <si>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</si>
  <si>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</si>
  <si>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</si>
  <si>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</si>
  <si>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</si>
  <si>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</si>
  <si>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</si>
  <si>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</si>
  <si>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</si>
  <si>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</si>
  <si>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</si>
  <si>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</si>
  <si>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</si>
  <si>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</si>
  <si>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</si>
  <si>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</si>
  <si>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</si>
  <si>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农村供水</t>
  </si>
  <si>
    <t>南水北调工程建设</t>
  </si>
  <si>
    <t>南水北调工程管理</t>
  </si>
  <si>
    <t>其他水利支出</t>
  </si>
  <si>
    <t>巩固脱贫攻坚成果衔接乡村振兴</t>
  </si>
  <si>
    <t>农村基础设施建设</t>
  </si>
  <si>
    <t>生产发展</t>
  </si>
  <si>
    <t>社会发展</t>
  </si>
  <si>
    <t>贷款奖补和贴息</t>
  </si>
  <si>
    <t>“三西”农业建设专项补助</t>
  </si>
  <si>
    <t>其他巩固脱贫攻坚成果衔接乡村振兴支出</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</si>
  <si>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</si>
  <si>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</si>
  <si>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</si>
  <si>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</si>
  <si>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</si>
  <si>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</si>
  <si>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</si>
  <si>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</si>
  <si>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</si>
  <si>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农业保险保费补贴</t>
  </si>
  <si>
    <t>创业担保贷款贴息及奖补</t>
  </si>
  <si>
    <t>补充创业担保贷款基金</t>
  </si>
  <si>
    <t>其他普惠金融发展支出</t>
  </si>
  <si>
    <t>目标价格补贴</t>
  </si>
  <si>
    <t>棉花目标价格补贴</t>
  </si>
  <si>
    <t>其他目标价格补贴</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</si>
  <si>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</si>
  <si>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</si>
  <si>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</si>
  <si>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</si>
  <si>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</si>
  <si>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</si>
  <si>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</si>
  <si>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</si>
  <si>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</si>
  <si>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</si>
  <si>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水运建设★</t>
  </si>
  <si>
    <t>航道维护</t>
  </si>
  <si>
    <t>船舶检验</t>
  </si>
  <si>
    <t>救助打捞</t>
  </si>
  <si>
    <t>内河运输</t>
  </si>
  <si>
    <t>远洋运输</t>
  </si>
  <si>
    <t>海事管理</t>
  </si>
  <si>
    <t>航标事业发展支出</t>
  </si>
  <si>
    <t>水路运输管理支出</t>
  </si>
  <si>
    <t>口岸建设</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</si>
  <si>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</si>
  <si>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</si>
  <si>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</si>
  <si>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</si>
  <si>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</si>
  <si>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</si>
  <si>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</si>
  <si>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</si>
  <si>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</si>
  <si>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</si>
  <si>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</si>
  <si>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</si>
  <si>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</si>
  <si>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</si>
  <si>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</si>
  <si>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</si>
  <si>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</si>
  <si>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</si>
  <si>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</si>
  <si>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</si>
  <si>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</si>
  <si>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</si>
  <si>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</si>
  <si>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</si>
  <si>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</si>
  <si>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</si>
  <si>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</si>
  <si>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</si>
  <si>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</si>
  <si>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</si>
  <si>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</si>
  <si>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</si>
  <si>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</si>
  <si>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</si>
  <si>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</si>
  <si>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</si>
  <si>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</si>
  <si>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</si>
  <si>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</si>
  <si>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</si>
  <si>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</si>
  <si>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</si>
  <si>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</si>
  <si>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</si>
  <si>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</si>
  <si>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</si>
  <si>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</si>
  <si>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</si>
  <si>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</si>
  <si>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专用通信</t>
  </si>
  <si>
    <t>无线电及信息通信监管</t>
  </si>
  <si>
    <t>工程建设及运行维护</t>
  </si>
  <si>
    <t>产业发展</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</si>
  <si>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</si>
  <si>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</si>
  <si>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</si>
  <si>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</si>
  <si>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</si>
  <si>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</si>
  <si>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</si>
  <si>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</si>
  <si>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减免房租补贴</t>
  </si>
  <si>
    <t>其他支持中小企业发展和管理支出</t>
  </si>
  <si>
    <t>其他资源勘探工业信息等支出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</si>
  <si>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</si>
  <si>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</si>
  <si>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</si>
  <si>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</si>
  <si>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</si>
  <si>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</si>
  <si>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</si>
  <si>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</si>
  <si>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</si>
  <si>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</si>
  <si>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</si>
  <si>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</si>
  <si>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</si>
  <si>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</si>
  <si>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</si>
  <si>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</si>
  <si>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</si>
  <si>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</si>
  <si>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</si>
  <si>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</si>
  <si>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</si>
  <si>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</si>
  <si>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</si>
  <si>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</si>
  <si>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</si>
  <si>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</si>
  <si>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</si>
  <si>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</si>
  <si>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</si>
  <si>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</si>
  <si>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</si>
  <si>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</si>
  <si>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</si>
  <si>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</si>
  <si>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其他金融支出</t>
  </si>
  <si>
    <t>重点企业贷款贴息</t>
  </si>
  <si>
    <t>一般公共服务</t>
  </si>
  <si>
    <t>教育</t>
  </si>
  <si>
    <t>文化旅游体育与传媒</t>
  </si>
  <si>
    <t>卫生健康</t>
  </si>
  <si>
    <t>节能环保</t>
  </si>
  <si>
    <t>交通运输</t>
  </si>
  <si>
    <t>住房保障</t>
  </si>
  <si>
    <t>其他支出</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</si>
  <si>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</si>
  <si>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</si>
  <si>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</si>
  <si>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</si>
  <si>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</si>
  <si>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</si>
  <si>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</si>
  <si>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</si>
  <si>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</si>
  <si>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</si>
  <si>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</si>
  <si>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</si>
  <si>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海域与海岛管理</t>
  </si>
  <si>
    <t>自然资源国际合作与海洋权益维护</t>
  </si>
  <si>
    <t>自然资源卫星</t>
  </si>
  <si>
    <t>极地考察</t>
  </si>
  <si>
    <t>深海调查与资源开发</t>
  </si>
  <si>
    <t>海港航标维护</t>
  </si>
  <si>
    <t>海水淡化</t>
  </si>
  <si>
    <t>无居民海岛使用金支出</t>
  </si>
  <si>
    <t>海洋战略规划与预警监测</t>
  </si>
  <si>
    <t>基础测绘与地理信息监管</t>
  </si>
  <si>
    <t>其他自然资源事务支出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</si>
  <si>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</si>
  <si>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</si>
  <si>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</si>
  <si>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</si>
  <si>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</si>
  <si>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</si>
  <si>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</si>
  <si>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</si>
  <si>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</si>
  <si>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</si>
  <si>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</si>
  <si>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</si>
  <si>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</si>
  <si>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</si>
  <si>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</si>
  <si>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</si>
  <si>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</si>
  <si>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</si>
  <si>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</si>
  <si>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</si>
  <si>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保障性住房租金补贴</t>
  </si>
  <si>
    <t>老旧小区改造</t>
  </si>
  <si>
    <t>住房租赁市场发展</t>
  </si>
  <si>
    <t>保障性租赁住房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</si>
  <si>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</si>
  <si>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</si>
  <si>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</si>
  <si>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</si>
  <si>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</si>
  <si>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</si>
  <si>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</si>
  <si>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</si>
  <si>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</si>
  <si>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</si>
  <si>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财务与审计支出</t>
  </si>
  <si>
    <t>信息统计</t>
  </si>
  <si>
    <t>专项业务活动</t>
  </si>
  <si>
    <t>国家粮油差价补贴</t>
  </si>
  <si>
    <t>粮食财务挂账利息补贴</t>
  </si>
  <si>
    <t>粮食财务挂账消化款</t>
  </si>
  <si>
    <t>处理陈化粮补贴</t>
  </si>
  <si>
    <t>粮食风险基金</t>
  </si>
  <si>
    <t>粮油市场调控专项资金</t>
  </si>
  <si>
    <t>设施建设</t>
  </si>
  <si>
    <t>设施安全</t>
  </si>
  <si>
    <t>物资保管体系</t>
  </si>
  <si>
    <t>其他粮油事务支出</t>
  </si>
  <si>
    <t>能源储备</t>
  </si>
  <si>
    <t>石油储备</t>
  </si>
  <si>
    <t>天然铀储备</t>
  </si>
  <si>
    <t>煤炭储备</t>
  </si>
  <si>
    <t>成品油储备</t>
  </si>
  <si>
    <t>天然气储备▲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</si>
  <si>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</si>
  <si>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</si>
  <si>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</si>
  <si>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</si>
  <si>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</si>
  <si>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</si>
  <si>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</si>
  <si>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</si>
  <si>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</si>
  <si>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</si>
  <si>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</si>
  <si>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</si>
  <si>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</si>
  <si>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</si>
  <si>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</si>
  <si>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</si>
  <si>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</si>
  <si>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</si>
  <si>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应急物资储备</t>
  </si>
  <si>
    <t>其他重要商品储备支出</t>
  </si>
  <si>
    <t>应急管理事务</t>
  </si>
  <si>
    <t>灾害风险防治</t>
  </si>
  <si>
    <t>国务院安委会专项</t>
  </si>
  <si>
    <t>安全监管</t>
  </si>
  <si>
    <t>应急救援</t>
  </si>
  <si>
    <t>应急管理</t>
  </si>
  <si>
    <t>其他应急管理支出</t>
  </si>
  <si>
    <t>消防救援事务</t>
  </si>
  <si>
    <t>消防应急救援</t>
  </si>
  <si>
    <t>其他消防救援事务支出</t>
  </si>
  <si>
    <t>矿山安全</t>
  </si>
  <si>
    <t>矿山安全监察事务</t>
  </si>
  <si>
    <t>矿山应急救援事务</t>
  </si>
  <si>
    <t>其他矿山安全支出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</si>
  <si>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</si>
  <si>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</si>
  <si>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</si>
  <si>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</si>
  <si>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</si>
  <si>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</si>
  <si>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</si>
  <si>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</si>
  <si>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</si>
  <si>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</si>
  <si>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</si>
  <si>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</si>
  <si>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</si>
  <si>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</si>
  <si>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</si>
  <si>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自然灾害救灾补助</t>
  </si>
  <si>
    <t>自然灾害灾后重建补助</t>
  </si>
  <si>
    <t>其他自然灾害救灾及恢复重建支出</t>
  </si>
  <si>
    <t>其他灾害防治及应急管理支出</t>
  </si>
  <si>
    <t>地方政府一般债务付息支出</t>
  </si>
  <si>
    <t>地方政府一般债券付息支出</t>
  </si>
  <si>
    <t>地方政府向外国政府借款付息支出</t>
  </si>
  <si>
    <t>地方政府向国际组织借款付息支出</t>
  </si>
  <si>
    <t>地方政府其他一般债务付息支出</t>
  </si>
  <si>
    <t>地方政府一般债务发行费用支出</t>
  </si>
  <si>
    <t>地方政府一般债务发行费用支出▲</t>
  </si>
  <si>
    <t>年初预留</t>
  </si>
  <si>
    <t>区本级地方一般公共预算支出</t>
  </si>
  <si>
    <t xml:space="preserve">    返还性支出</t>
  </si>
  <si>
    <t xml:space="preserve">    一般性转移支付支出</t>
  </si>
  <si>
    <t xml:space="preserve">    专项转移支付支出</t>
  </si>
  <si>
    <t xml:space="preserve">    地方政府一般债务转贷支出</t>
  </si>
  <si>
    <t>1-5  2024年曲靖经开区区本级一般公共预算政府预算经济分类表（基本支出）</t>
  </si>
  <si>
    <t>经济科目名称</t>
  </si>
  <si>
    <t>机关工资福利支出</t>
  </si>
  <si>
    <t>工资奖金津补贴</t>
  </si>
  <si>
    <t>社会保障缴费</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</si>
  <si>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</si>
  <si>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</si>
  <si>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</si>
  <si>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</si>
  <si>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</si>
  <si>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</si>
  <si>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</si>
  <si>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</si>
  <si>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</si>
  <si>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</si>
  <si>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</si>
  <si>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</si>
  <si>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t>
  </si>
  <si>
    <t>设备购置</t>
  </si>
  <si>
    <t>大型修缮</t>
  </si>
  <si>
    <t>对事业单位经常性补助</t>
  </si>
  <si>
    <t>工资福利支出</t>
  </si>
  <si>
    <t>商品和服务支出</t>
  </si>
  <si>
    <t>对事业单位资本性补助</t>
  </si>
  <si>
    <t>资本性支出（一）</t>
  </si>
  <si>
    <t>对个人和家庭的补助</t>
  </si>
  <si>
    <t>社会福利和救助</t>
  </si>
  <si>
    <t>助学金</t>
  </si>
  <si>
    <t>离退休费</t>
  </si>
  <si>
    <t>其他对个人和家庭补助</t>
  </si>
  <si>
    <t>支 出 合 计</t>
  </si>
  <si>
    <t>1-6  2024年曲靖经开区区本级一般公共预算支出表(区对下转移支付项目)</t>
  </si>
  <si>
    <t>项       目</t>
  </si>
  <si>
    <t>其中：延续项目</t>
  </si>
  <si>
    <t>其中：新增项目</t>
  </si>
  <si>
    <t>一般公共服务支出</t>
  </si>
  <si>
    <t>基层纪检监察机关办案经费</t>
  </si>
  <si>
    <t>大学生志愿服务西部计划专项经费</t>
  </si>
  <si>
    <t>党建引领基层治理示范县乡村专项经费</t>
  </si>
  <si>
    <t>红旗村（社区）创建活动定向补助经费</t>
  </si>
  <si>
    <t>妇女儿童关爱救助及维权专项经费</t>
  </si>
  <si>
    <t>基层人大履职能力提升专项资金</t>
  </si>
  <si>
    <t>基层政协能力提升专项资金</t>
  </si>
  <si>
    <t>解决特殊疑难信访问题补助资金</t>
  </si>
  <si>
    <t>省级食品安全专项转移支付补助经费</t>
  </si>
  <si>
    <t>严重精神病患者监护人补助经费</t>
  </si>
  <si>
    <t>省对下人才发展专项资金</t>
  </si>
  <si>
    <t>国防支出</t>
  </si>
  <si>
    <t>大学生参军入伍奖励经费</t>
  </si>
  <si>
    <t>曲靖城区防空警报维护经费</t>
  </si>
  <si>
    <t>公共安全支出</t>
  </si>
  <si>
    <t>公安专项资金</t>
  </si>
  <si>
    <t>全市各村社兼职交通协管员经费补助专项经费</t>
  </si>
  <si>
    <t>综合治理（平安云南建设）专项资金</t>
  </si>
  <si>
    <t>政法转移支付补助资金</t>
  </si>
  <si>
    <t>教育支出</t>
  </si>
  <si>
    <t>城乡义务教育补助经费</t>
  </si>
  <si>
    <t>改善普通高中办学条件补助资金</t>
  </si>
  <si>
    <t>教育人才发展专项资金</t>
  </si>
  <si>
    <t>普通高中生均公用经费专项资金</t>
  </si>
  <si>
    <t>普通高中学生资助对下补助资金</t>
  </si>
  <si>
    <t>普通高中学生资助家庭经济困难学生国家助学金专项资金</t>
  </si>
  <si>
    <t>普通高中学生资助免除家庭经济困难学生学杂费专项资金</t>
  </si>
  <si>
    <t>省对下课后服务财政补助资金</t>
  </si>
  <si>
    <t>省级基础教育综合奖补资金</t>
  </si>
  <si>
    <t>特殊教育中央补助资金</t>
  </si>
  <si>
    <t>现代职业教育质量提升计划专项经费</t>
  </si>
  <si>
    <t>乡村学校优秀教师奖励专项资金</t>
  </si>
  <si>
    <t>学前教育家庭经济困幼儿资助资金</t>
  </si>
  <si>
    <t>学前教育幼儿资助专项资金</t>
  </si>
  <si>
    <t>学生资助补助对下补助资金</t>
  </si>
  <si>
    <t>义务教育薄弱环节改善与能力提升补助经费</t>
  </si>
  <si>
    <t>义务教育公用经费对下补助资金</t>
  </si>
  <si>
    <t>云南省优师专项和省级公费师范生培养计划补助资金</t>
  </si>
  <si>
    <t>支持普惠性民办幼儿园发展奖补专项资金</t>
  </si>
  <si>
    <t>支持学前教育发展专项资金</t>
  </si>
  <si>
    <t>中职教育学生资助农村、涉农专业和家庭经济困难学生免学费专项资金</t>
  </si>
  <si>
    <t xml:space="preserve">科学技术支出 </t>
  </si>
  <si>
    <t>创新能力提升专项资金</t>
  </si>
  <si>
    <t>云南省科普专项（对下）转移支付补助资金</t>
  </si>
  <si>
    <t>文化旅游体育与传媒支出</t>
  </si>
  <si>
    <t>博物馆、纪念馆、公共美术馆、图书馆、文化馆站免费开放补助专项资金</t>
  </si>
  <si>
    <t>省预算内基本建设投资专项转移支付补助资金</t>
  </si>
  <si>
    <t>地方公共文化服务体系建设县区专项资金</t>
  </si>
  <si>
    <t>云南省广播电视事业发展专项资金</t>
  </si>
  <si>
    <t>社会保障和就业支出</t>
  </si>
  <si>
    <t>残疾人事业发展补助资金</t>
  </si>
  <si>
    <t>城乡居民养老保险省级补助经费</t>
  </si>
  <si>
    <t>城乡居民养老保险中央财政补助经费</t>
  </si>
  <si>
    <t>机关事业单位养老保险中央财政补助资金</t>
  </si>
  <si>
    <t>省级城乡困难群众救助补助资金</t>
  </si>
  <si>
    <t>军队转业干部补助中央经费</t>
  </si>
  <si>
    <t>省级优抚对象补助经费</t>
  </si>
  <si>
    <t>省级优抚对象解困帮扶专项经费</t>
  </si>
  <si>
    <t>退役安置补助中央经费</t>
  </si>
  <si>
    <t>中央就业补助资金</t>
  </si>
  <si>
    <t>中央优抚对象补助经费</t>
  </si>
  <si>
    <t>中央城乡困难群众救助补助资金</t>
  </si>
  <si>
    <t>老年人福利补贴补助资金</t>
  </si>
  <si>
    <t>残疾人创业就业扶贫项目省级残疾人就业保障金补助经费</t>
  </si>
  <si>
    <t>困难残疾人生活补贴补助资金</t>
  </si>
  <si>
    <t>重度残疾人护理补贴专项经费</t>
  </si>
  <si>
    <t>城乡困难群众救助补助资金</t>
  </si>
  <si>
    <t>城市最低生活保障补助资金</t>
  </si>
  <si>
    <t>农村最低生活保障补助资金</t>
  </si>
  <si>
    <t>民政事业专项资金</t>
  </si>
  <si>
    <t>城乡居民基本养老保险基础养老金市级补助经费</t>
  </si>
  <si>
    <t>卫生健康支出</t>
  </si>
  <si>
    <t>国家基本公共卫生服务补助资金</t>
  </si>
  <si>
    <t>基本药物制度补助资金</t>
  </si>
  <si>
    <t>计划生育补助资金</t>
  </si>
  <si>
    <t>城乡医疗救助补助资金</t>
  </si>
  <si>
    <t>卫生健康事业发展专项资金</t>
  </si>
  <si>
    <t>优抚对象医疗保障经费</t>
  </si>
  <si>
    <t>医疗服务与保障能力提升补助资金</t>
  </si>
  <si>
    <t>节能环保支出</t>
  </si>
  <si>
    <t>林业草原生态保护恢复资金</t>
  </si>
  <si>
    <t>林长制对下补助经费</t>
  </si>
  <si>
    <t>农村环境整治专项资金</t>
  </si>
  <si>
    <t>清洁能源发展专项资金</t>
  </si>
  <si>
    <t>能源保供专项资金</t>
  </si>
  <si>
    <t>生态环境保护专项资金</t>
  </si>
  <si>
    <t>城乡社区支出</t>
  </si>
  <si>
    <t>基础设施补助资金</t>
  </si>
  <si>
    <t>农林水支出</t>
  </si>
  <si>
    <t>增发国债水利领域项目资金</t>
  </si>
  <si>
    <t>中央财政普惠金融发展专项资金</t>
  </si>
  <si>
    <t>林业专项资金</t>
  </si>
  <si>
    <t>农村厕所改造建设专项资金</t>
  </si>
  <si>
    <t>高标准农田建设补助资金</t>
  </si>
  <si>
    <t>农业保险保费补助经费</t>
  </si>
  <si>
    <t>农业发展专项资金</t>
  </si>
  <si>
    <t>中央耕地地力保护补助资金</t>
  </si>
  <si>
    <t>美丽河湖奖补资金</t>
  </si>
  <si>
    <t>抗旱减灾资金</t>
  </si>
  <si>
    <t>农村综合改革专项资金</t>
  </si>
  <si>
    <t>衔接乡村振兴补助资金</t>
  </si>
  <si>
    <t>水利专项资金</t>
  </si>
  <si>
    <t>小型水库安全运行项目经费</t>
  </si>
  <si>
    <t>森林防火专项经费</t>
  </si>
  <si>
    <t>交通运输支出</t>
  </si>
  <si>
    <t>交通转移支付用于省道及农村公路“以奖代补”建设补助资金</t>
  </si>
  <si>
    <t>交通转移支付用于省道及农村公路养护补助资金</t>
  </si>
  <si>
    <t>资源勘探工业信息等支出</t>
  </si>
  <si>
    <t>省级新型基础设施建设省对下专项资金</t>
  </si>
  <si>
    <t>云南省省级制造业高质量发展专项资金</t>
  </si>
  <si>
    <t>（省对下）省级中小企业发展专项资金</t>
  </si>
  <si>
    <t>商业服务业等支出</t>
  </si>
  <si>
    <t>外经贸内贸对下转移支付专项资金</t>
  </si>
  <si>
    <t>金融支出</t>
  </si>
  <si>
    <t>省对下融资担保体系建设专项资金</t>
  </si>
  <si>
    <t>自然资源海洋气象等支出</t>
  </si>
  <si>
    <t>干部规划家乡行动以奖代补专项经费</t>
  </si>
  <si>
    <t>云南省卫片执法补助经费</t>
  </si>
  <si>
    <t>住房保障支出</t>
  </si>
  <si>
    <t>保障性安居工程建设补助资金</t>
  </si>
  <si>
    <t>农村危房改造和抗震安居工程补助资金</t>
  </si>
  <si>
    <t>粮油物资储备支出</t>
  </si>
  <si>
    <t>军粮供应费用补助资金</t>
  </si>
  <si>
    <t>粮食风险基金对下补助资金</t>
  </si>
  <si>
    <t>灾害防治及应急管理支出</t>
  </si>
  <si>
    <t>冬春救助补助资金</t>
  </si>
  <si>
    <t>应急救灾专项资金</t>
  </si>
  <si>
    <t>地质灾害防治补助经费</t>
  </si>
  <si>
    <t>对下财力性补助</t>
  </si>
  <si>
    <t xml:space="preserve">          合  计</t>
  </si>
  <si>
    <t>备注：经开区没有对下转移支付项目，故此表为空表。</t>
  </si>
  <si>
    <t>1-7  2024年曲靖经开区分地区税收返还和转移支付预算表</t>
  </si>
  <si>
    <t>州（市）</t>
  </si>
  <si>
    <t>合计</t>
  </si>
  <si>
    <t>税收返还</t>
  </si>
  <si>
    <t>转移支付</t>
  </si>
  <si>
    <t>麟麟区</t>
  </si>
  <si>
    <t>沾益区</t>
  </si>
  <si>
    <t>马龙区</t>
  </si>
  <si>
    <t>宣威市</t>
  </si>
  <si>
    <t>富源县</t>
  </si>
  <si>
    <t>罗平县</t>
  </si>
  <si>
    <t>师宗县</t>
  </si>
  <si>
    <t>陆良县</t>
  </si>
  <si>
    <t>会泽县</t>
  </si>
  <si>
    <t>经开区</t>
  </si>
  <si>
    <t>待分</t>
  </si>
  <si>
    <t>合  计</t>
  </si>
  <si>
    <t>备注：经开区没有税收返还和转移支付，故此表为空表。</t>
  </si>
  <si>
    <t>1-8  2024年曲靖经开区区本级“三公”经费预算财政拨款情况统计表</t>
  </si>
  <si>
    <t>2023年预算数</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</si>
  <si>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</si>
  <si>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</si>
  <si>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</si>
  <si>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</si>
  <si>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</si>
  <si>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</si>
  <si>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</si>
  <si>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</si>
  <si>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(一）因公出国（境）费
曲靖经开区区本级2024年因公出国（境）费预算为53万元，较上年增加3万元，增加6%，增加的原因是：持续加大招商引资力度，借鉴先进经验，可能有出访需求。
(二）公务接待费
曲靖经开区区本级2024年公务接待费预算为88万元，较上年减少3万元，下降3.30%，减少的原因是：严格落实过紧日子要求，厉行节约，强化公务接待管理，坚决取消无实质内容的公务接待活动。
(三）公务用车购置及运行维护费
曲靖经开区区本级2024年公务用车购置及运行维护费为168.78万元，较上年减少5.22万元，减少44.57%。其中：公务用车运行维护费97万元，较上年减少78万元，下降44.57%，减少的原因是：公务用车社会化改革，降低公务用车运行维护成本，在2023年预算的基础继续下降。</t>
  </si>
  <si>
    <t>2-1 2024年曲靖经开区政府性基金预算收入情况表</t>
  </si>
  <si>
    <t>一、农网还贷资金收入</t>
  </si>
  <si>
    <t>二、海南省高等级公路车辆通行附加费收入</t>
  </si>
  <si>
    <t>三、国家电影事业发展专项资金收入</t>
  </si>
  <si>
    <t>四、国有土地收益基金收入</t>
  </si>
  <si>
    <t>五、农业土地开发资金收入</t>
  </si>
  <si>
    <t>六、国有土地使用权出让收入</t>
  </si>
  <si>
    <t>土地出让价款收入</t>
  </si>
  <si>
    <t>补缴的土地价款</t>
  </si>
  <si>
    <t>划拨土地收入</t>
  </si>
  <si>
    <t>缴纳新增建设用地土地有偿使用费</t>
  </si>
  <si>
    <t>其他土地出让收入</t>
  </si>
  <si>
    <t>七、大中型水库库区基金收入</t>
  </si>
  <si>
    <t>八、彩票公益金收入</t>
  </si>
  <si>
    <t>福利彩票公益金收入</t>
  </si>
  <si>
    <t>体育彩票公益金收入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</si>
  <si>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</si>
  <si>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</si>
  <si>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</si>
  <si>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</si>
  <si>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</si>
  <si>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</si>
  <si>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十五、其他政府性基金收入</t>
  </si>
  <si>
    <t>十六、专项债务对应项目专项收入</t>
  </si>
  <si>
    <t>全区政府性基金预算收入</t>
  </si>
  <si>
    <t xml:space="preserve">  政府性基金转移收入</t>
  </si>
  <si>
    <t xml:space="preserve">     政府性基金补助收入</t>
  </si>
  <si>
    <t xml:space="preserve">     抗疫特别国债转移支付收入</t>
  </si>
  <si>
    <t xml:space="preserve">   地方政府专项债务转贷收入</t>
  </si>
  <si>
    <t>2-2 2024年曲靖经开区政府性基金预算支出情况表</t>
  </si>
  <si>
    <t>类-款-项</t>
  </si>
  <si>
    <t>一、文化旅游体育与传媒支出</t>
  </si>
  <si>
    <t>国家电影事业发展专项资金安排的支出</t>
  </si>
  <si>
    <t>资助国产影片放映</t>
  </si>
  <si>
    <t>资助影院建设</t>
  </si>
  <si>
    <t>资助少数民族语电影译制</t>
  </si>
  <si>
    <t>购买农村电影公益性放映版权服务</t>
  </si>
  <si>
    <t>其他国家电影事业发展专项资金支出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</si>
  <si>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</si>
  <si>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</si>
  <si>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</si>
  <si>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</si>
  <si>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</si>
  <si>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</si>
  <si>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</si>
  <si>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</si>
  <si>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</si>
  <si>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二、社会保障和就业支出▼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</si>
  <si>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</si>
  <si>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</si>
  <si>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</si>
  <si>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</si>
  <si>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</si>
  <si>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</si>
  <si>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小型水库移民扶助基金对应专项债务收入安排的支出▼</t>
  </si>
  <si>
    <t>其他小型水库移民扶助基金对应专项债务收入安排的支出▼</t>
  </si>
  <si>
    <t>三、节能环保支出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</si>
  <si>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</si>
  <si>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</si>
  <si>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</si>
  <si>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</si>
  <si>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</si>
  <si>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</si>
  <si>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</si>
  <si>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</si>
  <si>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</si>
  <si>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</si>
  <si>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四、城乡社区支出</t>
  </si>
  <si>
    <t>国有土地使用权出让收入安排的支出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</si>
  <si>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</si>
  <si>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</si>
  <si>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</si>
  <si>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</si>
  <si>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</si>
  <si>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</si>
  <si>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</si>
  <si>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</si>
  <si>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</si>
  <si>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</si>
  <si>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农业生产发展支出</t>
  </si>
  <si>
    <t>农村社会事业支出</t>
  </si>
  <si>
    <t>农业农村生态环境支出</t>
  </si>
  <si>
    <t>其他国有土地使用权出让收入安排的支出</t>
  </si>
  <si>
    <t>国有土地收益基金安排的支出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</si>
  <si>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</si>
  <si>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</si>
  <si>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</si>
  <si>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</si>
  <si>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</si>
  <si>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</si>
  <si>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</si>
  <si>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</si>
  <si>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污水处理费收入安排的支出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</si>
  <si>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</si>
  <si>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</si>
  <si>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</si>
  <si>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</si>
  <si>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</si>
  <si>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</si>
  <si>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</si>
  <si>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</si>
  <si>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</si>
  <si>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</si>
  <si>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</si>
  <si>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国有土地使用权出让收入对应专项债务收入安排的支出</t>
  </si>
  <si>
    <t>其他国有土地使用权出让收入对应专项债务收入安排的支出</t>
  </si>
  <si>
    <t>五、农林水支出</t>
  </si>
  <si>
    <t>大中型水库库区基金安排的支出</t>
  </si>
  <si>
    <t>基础设施建设和经济发展</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</si>
  <si>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</si>
  <si>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</si>
  <si>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</si>
  <si>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</si>
  <si>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</si>
  <si>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</si>
  <si>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</si>
  <si>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</si>
  <si>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</si>
  <si>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</si>
  <si>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</si>
  <si>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</si>
  <si>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</si>
  <si>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三峡工程后续工作</t>
  </si>
  <si>
    <t>其他重大水利工程建设基金对应专项债务收入支出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</si>
  <si>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</si>
  <si>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</si>
  <si>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</si>
  <si>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</si>
  <si>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</si>
  <si>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</si>
  <si>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小型水库移民扶助基金对应专项债务收入安排的支出▲</t>
  </si>
  <si>
    <t>其他小型水库移民扶助基金对应专项债务收入安排的支出▲</t>
  </si>
  <si>
    <t>六、交通运输支出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</si>
  <si>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</si>
  <si>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</si>
  <si>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</si>
  <si>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</si>
  <si>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</si>
  <si>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</si>
  <si>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</si>
  <si>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</si>
  <si>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</si>
  <si>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</si>
  <si>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</si>
  <si>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</si>
  <si>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</si>
  <si>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</si>
  <si>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</si>
  <si>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</si>
  <si>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</si>
  <si>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</si>
  <si>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</si>
  <si>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</si>
  <si>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</si>
  <si>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</si>
  <si>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</si>
  <si>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</si>
  <si>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</si>
  <si>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</si>
  <si>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</si>
  <si>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</si>
  <si>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</si>
  <si>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</si>
  <si>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民航科教和信息建设</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</si>
  <si>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</si>
  <si>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</si>
  <si>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</si>
  <si>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</si>
  <si>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</si>
  <si>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</si>
  <si>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七、资源勘探工业信息等支出</t>
  </si>
  <si>
    <t>农网还贷资金支出</t>
  </si>
  <si>
    <t>地方农网还贷资金支出</t>
  </si>
  <si>
    <t>其他农网还贷资金支出</t>
  </si>
  <si>
    <t>八、其他支出</t>
  </si>
  <si>
    <t>其他政府性基金及对应专项债务收入安排的支出</t>
  </si>
  <si>
    <t>其他政府性基金安排的支出</t>
  </si>
  <si>
    <t>其他地方自行试点项目收益专项债券收入安排的支出</t>
  </si>
  <si>
    <t>其他政府性基金债务收入安排的支出</t>
  </si>
  <si>
    <t>彩票发行销售机构业务费安排的支出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</si>
  <si>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</si>
  <si>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</si>
  <si>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</si>
  <si>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</si>
  <si>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</si>
  <si>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</si>
  <si>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</si>
  <si>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</si>
  <si>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抗疫特别国债财务基金支出</t>
  </si>
  <si>
    <t>抗疫特别国债经营基金支出▲</t>
  </si>
  <si>
    <t>彩票公益金安排的支出</t>
  </si>
  <si>
    <t>用于补充全国社会保障基金的彩票公益金支出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</si>
  <si>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</si>
  <si>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</si>
  <si>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</si>
  <si>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</si>
  <si>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</si>
  <si>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</si>
  <si>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用于巩固脱贫攻坚成果衔接乡村振兴的彩票公益金支出</t>
  </si>
  <si>
    <t>用于法律援助的彩票公益金支出</t>
  </si>
  <si>
    <t>用于城乡医疗救助的彩票公益金支出</t>
  </si>
  <si>
    <t>用于其他社会公益事业的彩票公益金支出</t>
  </si>
  <si>
    <t>九、债务付息支出</t>
  </si>
  <si>
    <t>地方政府专项债务付息支出</t>
  </si>
  <si>
    <t>海南省高等级公路车辆通行附加费债务付息支出</t>
  </si>
  <si>
    <t>港口建设费债务付息支出</t>
  </si>
  <si>
    <t>国家电影事业发展专项资金债务付息支出</t>
  </si>
  <si>
    <t>国有土地使用权出让金债务付息支出</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</si>
  <si>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</si>
  <si>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</si>
  <si>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</si>
  <si>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</si>
  <si>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</si>
  <si>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</si>
  <si>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</si>
  <si>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土地储备专项债券付息支出</t>
  </si>
  <si>
    <t>政府收费公路专项债券付息支出</t>
  </si>
  <si>
    <t>棚户区改造专项债券付息支出</t>
  </si>
  <si>
    <t>其他地方自行试点项目收益专项债券付息支出</t>
  </si>
  <si>
    <t>其他政府性基金债务付息支出</t>
  </si>
  <si>
    <t>十、债务发行费用支出</t>
  </si>
  <si>
    <t>地方政府专项债务发行费用支出</t>
  </si>
  <si>
    <t>海南省高等级公路车辆通行附加费债务发行费用支出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</si>
  <si>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</si>
  <si>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</si>
  <si>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</si>
  <si>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</si>
  <si>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</si>
  <si>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</si>
  <si>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</si>
  <si>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</si>
  <si>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</si>
  <si>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</si>
  <si>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政府收费公路专项债券发行费用支出</t>
  </si>
  <si>
    <t>棚户区改造专项债券发行费用支出</t>
  </si>
  <si>
    <t>其他地方自行试点项目收益专项债务发行费用支出</t>
  </si>
  <si>
    <t>其他政府性基金债务发行费用支出</t>
  </si>
  <si>
    <t>十一、抗疫特别国债安排的支出</t>
  </si>
  <si>
    <t>基础设施建设</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</si>
  <si>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</si>
  <si>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</si>
  <si>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</si>
  <si>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</si>
  <si>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</si>
  <si>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</si>
  <si>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</si>
  <si>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</si>
  <si>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</si>
  <si>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</si>
  <si>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</si>
  <si>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</si>
  <si>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抗疫相关支出</t>
  </si>
  <si>
    <t>是</t>
  </si>
  <si>
    <t>创业担保贷款贴息</t>
  </si>
  <si>
    <t>援企稳岗补贴</t>
  </si>
  <si>
    <t>困难群众基本生活补助</t>
  </si>
  <si>
    <t>其他抗疫相关支出</t>
  </si>
  <si>
    <t>全市政府性基金预算支出</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</si>
  <si>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</si>
  <si>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</si>
  <si>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</si>
  <si>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</si>
  <si>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</si>
  <si>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地方政府专项债务转贷支出</t>
  </si>
  <si>
    <t>地方政府专项债务还本支出</t>
  </si>
  <si>
    <t>2-3 2024年曲靖经开区区本级政府性基金预算收入情况表</t>
  </si>
  <si>
    <t>十六、专项债券对应项目专项收入</t>
  </si>
  <si>
    <t>区本级政府性基金预算收入</t>
  </si>
  <si>
    <t xml:space="preserve">   政府性基金补助收入</t>
  </si>
  <si>
    <t>否</t>
  </si>
  <si>
    <t xml:space="preserve">     政府性基金上解收入</t>
  </si>
  <si>
    <t xml:space="preserve">   上年结余收入</t>
  </si>
  <si>
    <t>2-4 2024年曲靖经开区区本级政府性基金预算支出情况表</t>
  </si>
  <si>
    <t>类</t>
  </si>
  <si>
    <t>抗疫特别国债经营基金支出</t>
  </si>
  <si>
    <t>区本级政府性基金预算支出</t>
  </si>
  <si>
    <t>2-5  2024年曲靖经开区区本级政府性基金支出表（区对下转移支付)</t>
  </si>
  <si>
    <t>比上年预算数增长%</t>
  </si>
  <si>
    <t>二、社会保障和就业支出</t>
  </si>
  <si>
    <t>本年支出小计</t>
  </si>
  <si>
    <t>备注：经开区没有对下转移支付，故此表为空表。</t>
  </si>
  <si>
    <t>3-1  2024年曲靖经开区国有资本经营收入预算情况表</t>
  </si>
  <si>
    <r>
      <rPr>
        <sz val="14"/>
        <rFont val="MS Serif"/>
        <family val="1"/>
      </rPr>
      <t xml:space="preserve">    </t>
    </r>
    <r>
      <rPr>
        <sz val="14"/>
        <color indexed="8"/>
        <rFont val="宋体"/>
        <family val="3"/>
        <charset val="134"/>
      </rPr>
      <t>单位：万元</t>
    </r>
  </si>
  <si>
    <t>项        目</t>
  </si>
  <si>
    <t>利润收入</t>
  </si>
  <si>
    <t>电力企业利润收入</t>
  </si>
  <si>
    <t>煤炭企业利润收入</t>
  </si>
  <si>
    <t>有色冶金采掘企业利润收入</t>
  </si>
  <si>
    <t>钢铁企业利润收入</t>
  </si>
  <si>
    <t>运输企业利润收入</t>
  </si>
  <si>
    <t>投资服务企业利润收入</t>
  </si>
  <si>
    <t>贸易企业利润收入</t>
  </si>
  <si>
    <t>建筑施工企业利润收入</t>
  </si>
  <si>
    <t>房地产企业利润收入</t>
  </si>
  <si>
    <t>建材企业利润收入</t>
  </si>
  <si>
    <t>医药企业利润收入</t>
  </si>
  <si>
    <t>农林牧渔企业利润收入</t>
  </si>
  <si>
    <t>军工企业利润收入</t>
  </si>
  <si>
    <t>转制科研院所利润收入</t>
  </si>
  <si>
    <t>地质勘查企业利润收入</t>
  </si>
  <si>
    <t>卫生体育福利企业利润收入</t>
  </si>
  <si>
    <t>教育文化广播企业利润收入</t>
  </si>
  <si>
    <t>科学研究企业利润收入</t>
  </si>
  <si>
    <t>机关社团所属企业利润收入</t>
  </si>
  <si>
    <t>化工企业利润收入</t>
  </si>
  <si>
    <t>金融企业利润收入（国资预算）</t>
  </si>
  <si>
    <t>其他国有资本经营预算企业利润收入</t>
  </si>
  <si>
    <t>股利、股息收入</t>
  </si>
  <si>
    <t>国有控股公司股利、股息收入</t>
  </si>
  <si>
    <t>国有参股公司股利、股息收入</t>
  </si>
  <si>
    <t>金融企业股利、股息收入（国资预算）</t>
  </si>
  <si>
    <t>其他国有资本经营预算企业股利、股息收入</t>
  </si>
  <si>
    <t>产权转让收入</t>
  </si>
  <si>
    <t>国有股权、股份转让收入</t>
  </si>
  <si>
    <t>国有独资企业产权转让收入</t>
  </si>
  <si>
    <t>金融企业产权转让收入</t>
  </si>
  <si>
    <t>其他国有资本经营预算企业产权转让收入</t>
  </si>
  <si>
    <t>清算收入</t>
  </si>
  <si>
    <t>国有股权、股份清算收入</t>
  </si>
  <si>
    <t>国有独资企业清算收入</t>
  </si>
  <si>
    <t>其他国有资本经营预算企业清算收入</t>
  </si>
  <si>
    <t>其他国有资本经营预算收入</t>
  </si>
  <si>
    <t>经开区国有资本经营预算收入</t>
  </si>
  <si>
    <t>上年结转</t>
  </si>
  <si>
    <t>账务调整收入</t>
  </si>
  <si>
    <t>3-2  2024年曲靖经开区国有资本经营支出预算情况表</t>
  </si>
  <si>
    <t>解决历史遗留问题及改革成本支出</t>
  </si>
  <si>
    <t>“三供一业”移交补助支出</t>
  </si>
  <si>
    <t>国有企业办职教幼教补助支出</t>
  </si>
  <si>
    <t>国有企业退休人员社会化管理补助支出</t>
  </si>
  <si>
    <t>国有企业改革成本支出</t>
  </si>
  <si>
    <t>离休干部医药费补助支出</t>
  </si>
  <si>
    <t>其他解决历史遗留问题及改革成本支出</t>
  </si>
  <si>
    <t>国有企业资本金注入</t>
  </si>
  <si>
    <t>国有经济结构调整支出</t>
  </si>
  <si>
    <t>公益性设施投资支出</t>
  </si>
  <si>
    <t>前瞻性战略性产业发展支出</t>
  </si>
  <si>
    <t>生态环境保护支出</t>
  </si>
  <si>
    <t>保障国家经济安全支出</t>
  </si>
  <si>
    <t>金融企业资本性支出</t>
  </si>
  <si>
    <t>其他国有企业资本金注入</t>
  </si>
  <si>
    <t>国有企业政策性补贴</t>
  </si>
  <si>
    <t>国有企业政策性补贴（项）</t>
  </si>
  <si>
    <t>金融国有资本经营预算支出</t>
  </si>
  <si>
    <t>其他金融国有资本经营预算支出</t>
  </si>
  <si>
    <t>其他国有资本经营预算支出</t>
  </si>
  <si>
    <t>其他国有资本经营预算支出（项）</t>
  </si>
  <si>
    <t>全区国有资本经营预算支出</t>
  </si>
  <si>
    <t>国有资本经营预算转移支付</t>
  </si>
  <si>
    <t>调出资金</t>
  </si>
  <si>
    <t>结转下年</t>
  </si>
  <si>
    <t>3-3  2024年曲靖经开区区本级国有资本经营收入预算情况表</t>
  </si>
  <si>
    <t>省本级国有资本经营预算收入</t>
  </si>
  <si>
    <t>3-4  2024年曲靖经开区区本级国有资本经营支出预算情况表</t>
  </si>
  <si>
    <t>项   目</t>
  </si>
  <si>
    <t>"三供一业"移交补助支出</t>
  </si>
  <si>
    <t>市本级国有资本经营预算支出</t>
  </si>
  <si>
    <t>3-5  2024年曲靖经开区区本级国有资本经营预算转移支付表（分地区）</t>
  </si>
  <si>
    <t>地  区</t>
  </si>
  <si>
    <t>预算数</t>
  </si>
  <si>
    <t>麒麟区</t>
  </si>
  <si>
    <t>备注：经开区没有转移支付，故此表为空表。</t>
  </si>
  <si>
    <t>3-6  2024年曲靖经开区区本级国有资本经营预算转移支付表（分项目）</t>
  </si>
  <si>
    <t>项目名称</t>
  </si>
  <si>
    <t>退休人员社会化管理服务专项经费</t>
  </si>
  <si>
    <t>三供一业分离移交经费</t>
  </si>
  <si>
    <t>国企退休人员社会化管理中央补助资金</t>
  </si>
  <si>
    <t>国企改革专项资金</t>
  </si>
  <si>
    <t>4-1  2024年曲靖经开区社会保险基金收入预算情况表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</si>
  <si>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</si>
  <si>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</si>
  <si>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</si>
  <si>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</si>
  <si>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</si>
  <si>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</si>
  <si>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</si>
  <si>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</si>
  <si>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</si>
  <si>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</si>
  <si>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</si>
  <si>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</si>
  <si>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</si>
  <si>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</si>
  <si>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</si>
  <si>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</si>
  <si>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</si>
  <si>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上年结余收入</t>
  </si>
  <si>
    <t>收入合计</t>
  </si>
  <si>
    <t>4-2  2024年曲靖经开区社会保险基金支出预算情况表</t>
  </si>
  <si>
    <r>
      <rPr>
        <sz val="14"/>
        <rFont val="宋体"/>
        <family val="3"/>
        <charset val="134"/>
      </rPr>
      <t xml:space="preserve">    </t>
    </r>
    <r>
      <rPr>
        <sz val="14"/>
        <color indexed="8"/>
        <rFont val="宋体"/>
        <family val="3"/>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</si>
  <si>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</si>
  <si>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</si>
  <si>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</si>
  <si>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</si>
  <si>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</si>
  <si>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</si>
  <si>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</si>
  <si>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</si>
  <si>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</si>
  <si>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</si>
  <si>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</si>
  <si>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</si>
  <si>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年终结余</t>
  </si>
  <si>
    <t>支出合计</t>
  </si>
  <si>
    <t>4-3  2024年曲靖经开区区本级社会保险基金收入预算情况表</t>
  </si>
  <si>
    <t>4-4  2024年曲靖经开区区本级社会保险基金支出预算情况表</t>
  </si>
  <si>
    <t>5-1 曲靖经开区2023年地方政府债务限额及余额预算情况表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</si>
  <si>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</si>
  <si>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</si>
  <si>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</si>
  <si>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</si>
  <si>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</si>
  <si>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</si>
  <si>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</si>
  <si>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</si>
  <si>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</si>
  <si>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</si>
  <si>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</si>
  <si>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</si>
  <si>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</si>
  <si>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 xml:space="preserve">  曲靖经开区</t>
  </si>
  <si>
    <t xml:space="preserve">   区本级</t>
  </si>
  <si>
    <t>注：1.本表反映上一年度本地区、本级及分地区地方政府债务限额及余额预计执行数。</t>
  </si>
  <si>
    <t xml:space="preserve">    2.本表由县级以上地方各级财政部门在本级人民代表大会批准预算后二十日内公开。</t>
  </si>
  <si>
    <t>5-2  曲靖经开区2023年地方政府一般债务余额情况表</t>
  </si>
  <si>
    <t>项    目</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</si>
  <si>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</si>
  <si>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</si>
  <si>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</si>
  <si>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</si>
  <si>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</si>
  <si>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</si>
  <si>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</si>
  <si>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</si>
  <si>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</si>
  <si>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</si>
  <si>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</si>
  <si>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曲靖经开区区本级2023年地方政府一般债务余额情况表</t>
  </si>
  <si>
    <t xml:space="preserve">    中央转贷地方的国际金融组织和外国政府贷款</t>
  </si>
  <si>
    <t xml:space="preserve">    2023年地方政府一般债券发行额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</si>
  <si>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</si>
  <si>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曲靖经开区2023年地方政府专项债务余额情况表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</si>
  <si>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</si>
  <si>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</si>
  <si>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</si>
  <si>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</si>
  <si>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</si>
  <si>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</si>
  <si>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七、2023年末地方政府专项债务余额限额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</si>
  <si>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</si>
  <si>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曲靖经开区区本级2023年地方政府专项债务余额情况表</t>
  </si>
  <si>
    <t>六、2023年地方政府专项债务新增限额</t>
  </si>
  <si>
    <t>七、2024年末地方政府专项债务余额限额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</si>
  <si>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</si>
  <si>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曲靖经开区地方政府债券发行及还本
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</si>
  <si>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</si>
  <si>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</si>
  <si>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</si>
  <si>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</si>
  <si>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</si>
  <si>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</si>
  <si>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</si>
  <si>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</si>
  <si>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</si>
  <si>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</si>
  <si>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</si>
  <si>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</si>
  <si>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</si>
  <si>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</si>
  <si>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</si>
  <si>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</si>
  <si>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</si>
  <si>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</si>
  <si>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</si>
  <si>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</si>
  <si>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</si>
  <si>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</si>
  <si>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</si>
  <si>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</si>
  <si>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</si>
  <si>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</si>
  <si>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</si>
  <si>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</si>
  <si>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</si>
  <si>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</si>
  <si>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</si>
  <si>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曲靖经开区2024年地方政府债务限额提前下达情况表</t>
  </si>
  <si>
    <t>下级</t>
  </si>
  <si>
    <t>一、2023年地方政府债务限额</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</si>
  <si>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</si>
  <si>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</si>
  <si>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</si>
  <si>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t>
  </si>
  <si>
    <t>5-8  曲靖市2024年年初新增地方政府债券资金安排表</t>
  </si>
  <si>
    <t>序号</t>
  </si>
  <si>
    <t>项目类型</t>
  </si>
  <si>
    <t>项目主管部门</t>
  </si>
  <si>
    <t>债券性质</t>
  </si>
  <si>
    <t>债券规模</t>
  </si>
  <si>
    <t>如：农村公路、市政道路等
如：土地储备、政府收费公路、棚改等</t>
  </si>
  <si>
    <t>一般债券
专项债券</t>
  </si>
  <si>
    <t>...</t>
  </si>
  <si>
    <t>注：本表反映本级当年提前下达的新增地方政府债券资金使用安排，由县级以上地方各级财政部门在本级人民代表大会批准预算后二十日内公开。</t>
  </si>
  <si>
    <t>6-1   2024年曲靖经开区本级重大政策和重点项目绩效目标表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</si>
  <si>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</si>
  <si>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</si>
  <si>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</si>
  <si>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</si>
  <si>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</si>
  <si>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</si>
  <si>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</si>
  <si>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</si>
  <si>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</si>
  <si>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</si>
  <si>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曲靖经济技术开发区地方事务局</t>
  </si>
  <si>
    <t>曲靖白石江经开区段河道综合治理应急工程（施工）</t>
  </si>
  <si>
    <t>曲靖经济技术开发区地方事务局（建设方），香山红叶建设有限公司（施工方），白石江经开区段河道综合治理应急工程，该项目清淤疏浚范围从上西山水库溢洪道口末端至河湾村白石江主河道，清淤疏浚全长10.469公里。完成白石江主河道清淤疏浚及淤泥外运等相关工程</t>
  </si>
  <si>
    <t>产出指标</t>
  </si>
  <si>
    <t>数量指标</t>
  </si>
  <si>
    <t>验收合格率</t>
  </si>
  <si>
    <t>=</t>
  </si>
  <si>
    <t>100</t>
  </si>
  <si>
    <t>%</t>
  </si>
  <si>
    <t>定量指标</t>
  </si>
  <si>
    <t>反映白石江经开区段河道综合治理应急工程的实际工作量</t>
  </si>
  <si>
    <t>质量指标</t>
  </si>
  <si>
    <t>水质提升</t>
  </si>
  <si>
    <t>地表水Ⅳ类</t>
  </si>
  <si>
    <t>级</t>
  </si>
  <si>
    <t>反映白石江经开区段河道综合治理应急工程工作成效，水环境明显改善。</t>
  </si>
  <si>
    <t>效益指标</t>
  </si>
  <si>
    <t>生态效益指标</t>
  </si>
  <si>
    <t>水环境改善情况</t>
  </si>
  <si>
    <t>&gt;=</t>
  </si>
  <si>
    <t>90</t>
  </si>
  <si>
    <t>满意度指标</t>
  </si>
  <si>
    <t>服务对象满意度指标</t>
  </si>
  <si>
    <t>受益群众满意度</t>
  </si>
  <si>
    <t>用以反映可考核服务对象对项目实施效果的满意程度</t>
  </si>
  <si>
    <t>曲靖经济技术开发区建设局</t>
  </si>
  <si>
    <t>市政维护经费</t>
  </si>
  <si>
    <t>做好经开区市政维护工作</t>
  </si>
  <si>
    <t>工程数量</t>
  </si>
  <si>
    <t>13</t>
  </si>
  <si>
    <t>个/标段</t>
  </si>
  <si>
    <t>反映工程设计实现的功能数量或工程的相对独立单元的数量。</t>
  </si>
  <si>
    <t>成本指标</t>
  </si>
  <si>
    <t>工程单位建设成本</t>
  </si>
  <si>
    <t>&lt;=</t>
  </si>
  <si>
    <t>700</t>
  </si>
  <si>
    <t>万元</t>
  </si>
  <si>
    <t>反映单位平米数、公里数、个数、亩数等的平均成本。</t>
  </si>
  <si>
    <t>社会效益指标</t>
  </si>
  <si>
    <t>综合使用率</t>
  </si>
  <si>
    <t>反映设施建成后的利用、使用的情况。
综合使用率=（投入使用的基础建设工程建设内容/完成建设内容）*100%</t>
  </si>
  <si>
    <t>受益人群满意度</t>
  </si>
  <si>
    <t>定性指标</t>
  </si>
  <si>
    <t>调查人群中对设施建设或设施运行的满意度。
受益人群覆盖率=（调查人群中对设施建设或设施运行的人数/问卷调查人数）*100%</t>
  </si>
  <si>
    <t>曲靖经济技术开发区经济发展局</t>
  </si>
  <si>
    <t>企业扶持资金</t>
  </si>
  <si>
    <t>支持企业发展</t>
  </si>
  <si>
    <t>&gt;</t>
  </si>
  <si>
    <t>年</t>
  </si>
  <si>
    <t>促进企业发展，带动经济发展</t>
  </si>
  <si>
    <t>促进企业发展，带动经济</t>
  </si>
  <si>
    <t>企业满意度</t>
  </si>
  <si>
    <t>扶持企业资金，企业满意程度</t>
  </si>
  <si>
    <t>曲靖经济技术开发区商务局</t>
  </si>
  <si>
    <t>曲靖海关建设项目经费</t>
  </si>
  <si>
    <t>2018年底，国家海关总署批准设立曲靖海关，在改革开放40周年之际，曲靖海关的设立，圆了曲靖人民由来已久的“海关梦”，为曲靖进出口贸易提供了就近报关便利，是曲靖西部内陆城市开放型经济发展的里程碑。曲靖海关的使用，将大大提升曲靖的对外开放形象，提高曲靖的贸易便利化服务水平，对促进曲靖招商引资、降低物流成本，更好发展曲靖的出口加工、保税物流和现代商贸物流产业、优化投资贸易环境，方便企业进出口通关业务</t>
  </si>
  <si>
    <t>项目资金使用进度</t>
  </si>
  <si>
    <t>反应项目资金使用进度完成情况</t>
  </si>
  <si>
    <t>验收通过率</t>
  </si>
  <si>
    <t>社会群众知晓率</t>
  </si>
  <si>
    <t>反映社会群众对项目实施的知晓程度</t>
  </si>
  <si>
    <t>受益企业满意度</t>
  </si>
  <si>
    <t>反映受益对象对项目实施的满意程度</t>
  </si>
  <si>
    <t>曲靖经济技术开发区城市综合行政执法局</t>
  </si>
  <si>
    <t>环卫运行项目经费</t>
  </si>
  <si>
    <t>为改善人居环境，提升城市品位，营造经开区良好的投资环境，促进城乡经济全面协调可持续发展，根据经开区管委会2022年度第16次主任办公会议纪要，对曲靖经济技术开发区环卫运行项目采取政府购买服务的方式进行公开招投标，由中标单位按照管理运行标准运行。总体目标达到市政道路干净整洁、路面见本色，机械化清扫率达85%以上；生活垃圾收运日产日清，无垃圾积压情况；环卫设施运行安全有序，环境干净整洁，实现环卫运行管理项目常态化、精细化、标准化。使经开区环境卫生管理工作水平逐年提升</t>
  </si>
  <si>
    <t>道路清扫保洁面积</t>
  </si>
  <si>
    <t>2828668.24</t>
  </si>
  <si>
    <t>平方米</t>
  </si>
  <si>
    <t>反映清扫保洁面积之和</t>
  </si>
  <si>
    <t>清扫保洁合格率</t>
  </si>
  <si>
    <t>反映清扫保洁验收合格的情况</t>
  </si>
  <si>
    <t>时效指标</t>
  </si>
  <si>
    <t>清扫及时性</t>
  </si>
  <si>
    <t>反映清扫保洁完成及时性</t>
  </si>
  <si>
    <t>清扫保洁成本</t>
  </si>
  <si>
    <t>6.12</t>
  </si>
  <si>
    <t>元/平方米</t>
  </si>
  <si>
    <t>反映清扫保洁成本（二级道路单价每年每平方米5.73元；三级道路单价每年每平方米5.42元；四级道路单价每年每平方米5.12元）</t>
  </si>
  <si>
    <t>城乡人居环境改善情况</t>
  </si>
  <si>
    <t>作用明显</t>
  </si>
  <si>
    <t>反映对城乡人居环境产生的有利影响</t>
  </si>
  <si>
    <t>服务受益人员满意度</t>
  </si>
  <si>
    <t>反映服务受益人员满意程度</t>
  </si>
  <si>
    <t>6-2  重点工作情况解释说明汇总表</t>
  </si>
  <si>
    <t>重点工作</t>
  </si>
  <si>
    <t>2024年工作重点及工作情况</t>
  </si>
  <si>
    <t>收支目标</t>
  </si>
  <si>
    <t>2024年，曲靖经开区一般公共预算收入增长5.1%,全市一般公共预算支出增长3%。</t>
  </si>
  <si>
    <t>狠抓收入</t>
  </si>
  <si>
    <t>一是强化税收征管。抓好主体税种和重点税源的征管，对税源大户实行重点监控、直接调度。对重点企业实行纳税定期通报制度，认真做好纳税评估。加大税务稽查力度，抓好欠税清理清缴，打击偷逃骗税行为，最大限度查禁“跑冒滴漏”，依法严格规范税收秩序。二是规范非税收入收缴。非税收入一律纳入云南省非税收入管理平台管理，全面实行电子票据征收，确保非税收入执收流程规范、应收尽收。三是积极向上争取资金。进一步加强政策研究，积极与上级部门汇报沟通，有针对性抓好项目谋划。</t>
  </si>
  <si>
    <t>严格落实“过紧日子”，兜牢“三保底线”</t>
  </si>
  <si>
    <t>一是严格落实“过紧日子”要求。认真落实厉行节约各项规定，健全过紧日子制度，树牢过紧日子理念，二是兜牢兜实“三保”底线。按照“有保有压、有促有控”原则，坚持“三保”保障的核心地位不动摇。持续做好教育、医疗、社保等各项民生资金保障，调整优化支出结构，科学筹集调度资金，集中财力保重点、集零为整办大事。三是全力化解地方政府债务。树牢债务化解的政治纪律和政治要求，科学制定2024年化债工作方案，统筹好地方债务化解和经济发展的关系，稳步化解地方存量债务，坚决防止新增隐性债务，有效防范债务风险，营造安全稳定的营商环境。</t>
  </si>
  <si>
    <t>培植优质财源</t>
  </si>
  <si>
    <t>一是多措并举壮大优势产业。围绕“绿色硅光伏、新能源电池”两个千亿级产业持续延链、补链、强链，强加产业扶持政策研究。二是惠企纾困稳住传统产业。持续加大惠企服务力度，继续落实增值税加计抵减等各项税收优惠政策，统筹运用配套贴息、财政专项资金、政府债券等方式为企业纾困解难，通过座谈会、沙龙等方式优化“政银企”对接平台、人才引进平台、人才交流平台和企业育才平台，提高要素保障能力，提升企业竞争力。三是创新方式破解产业发展资金瓶颈。以政府投资为牵引，充分发挥财政资金的撬动作用，加大融资力度，创新融资方式，通过争取政府专项债券资金、产业引导基金、招投一体等多种方式，拓宽资金来源，多渠道解决产业发展资金保障不足的瓶颈问题。</t>
  </si>
  <si>
    <t>坚持放管结合原则，加快推动国有企业转型升级</t>
  </si>
  <si>
    <t>一是全面提升国有企业治理水平。二是全面提升国有企业投融资能力。加快优化国有企业市场化经营机制，支持和鼓励市场化方式参与政府投资项目，严格规范政府投资项目决策程序，形成立项决策规范和“借、用、管、还”全生命周期管理的投融资闭环体系。三是防范化解国有企业债务风险。</t>
  </si>
  <si>
    <t>深化财政体制改革</t>
  </si>
  <si>
    <t>一是深化预算管理改革。继续推进预算管理一体化系统建设。二是优化财政运行体制机制。进一步完善多方争取资金的政策，千方百计向上争取资金倾斜和政策支持。三是统筹改革深化资金资源配置。通盘考虑公共预算、政府性基金预算、国有资本经营预算可统筹的财力，加大各类财政资金统筹力度，盘活存量资产，加快建立统筹协调、有机衔接、科学完整、互为补充的政府财力筹措机制，全面提升财政管理水平。</t>
  </si>
  <si>
    <t>反映项目建设验收通过情况</t>
  </si>
</sst>
</file>

<file path=xl/styles.xml><?xml version="1.0" encoding="utf-8"?>
<styleSheet xmlns="http://schemas.openxmlformats.org/spreadsheetml/2006/main">
  <numFmts count="30">
    <numFmt numFmtId="41" formatCode="_ * #,##0_ ;_ * \-#,##0_ ;_ * &quot;-&quot;_ ;_ @_ "/>
    <numFmt numFmtId="43" formatCode="_ * #,##0.00_ ;_ * \-#,##0.00_ ;_ * &quot;-&quot;??_ ;_ @_ "/>
    <numFmt numFmtId="178" formatCode="#,##0.00_ ;\-#,##0.00;;"/>
    <numFmt numFmtId="179" formatCode="0.0"/>
    <numFmt numFmtId="180" formatCode="#,##0;\(#,##0\)"/>
    <numFmt numFmtId="181" formatCode="yy\.mm\.dd"/>
    <numFmt numFmtId="182" formatCode="&quot;$&quot;\ #,##0_-;[Red]&quot;$&quot;\ #,##0\-"/>
    <numFmt numFmtId="183" formatCode="_-&quot;$&quot;\ * #,##0_-;_-&quot;$&quot;\ * #,##0\-;_-&quot;$&quot;\ * &quot;-&quot;_-;_-@_-"/>
    <numFmt numFmtId="184" formatCode="0.0%"/>
    <numFmt numFmtId="185" formatCode="&quot;$&quot;\ #,##0.00_-;[Red]&quot;$&quot;\ #,##0.00\-"/>
    <numFmt numFmtId="186" formatCode="#,##0.000000"/>
    <numFmt numFmtId="187" formatCode="&quot;$&quot;#,##0.00_);[Red]\(&quot;$&quot;#,##0.00\)"/>
    <numFmt numFmtId="188" formatCode="\$#,##0.00;\(\$#,##0.00\)"/>
    <numFmt numFmtId="189" formatCode="_(&quot;$&quot;* #,##0.00_);_(&quot;$&quot;* \(#,##0.00\);_(&quot;$&quot;* &quot;-&quot;??_);_(@_)"/>
    <numFmt numFmtId="190" formatCode="_-* #,##0.00_-;\-* #,##0.00_-;_-* &quot;-&quot;??_-;_-@_-"/>
    <numFmt numFmtId="191" formatCode="_-* #,##0_-;\-* #,##0_-;_-* &quot;-&quot;_-;_-@_-"/>
    <numFmt numFmtId="192" formatCode="_-&quot;$&quot;\ * #,##0.00_-;_-&quot;$&quot;\ * #,##0.00\-;_-&quot;$&quot;\ * &quot;-&quot;??_-;_-@_-"/>
    <numFmt numFmtId="193" formatCode="#,##0.0_);\(#,##0.0\)"/>
    <numFmt numFmtId="194" formatCode="\$#,##0;\(\$#,##0\)"/>
    <numFmt numFmtId="195" formatCode="&quot;$&quot;#,##0_);[Red]\(&quot;$&quot;#,##0\)"/>
    <numFmt numFmtId="196" formatCode="#,##0_ "/>
    <numFmt numFmtId="197" formatCode="_(* #,##0.00_);_(* \(#,##0.00\);_(* &quot;-&quot;??_);_(@_)"/>
    <numFmt numFmtId="198" formatCode="#,##0.00_ "/>
    <numFmt numFmtId="199" formatCode="_(&quot;$&quot;* #,##0_);_(&quot;$&quot;* \(#,##0\);_(&quot;$&quot;* &quot;-&quot;_);_(@_)"/>
    <numFmt numFmtId="200" formatCode="0.00_ "/>
    <numFmt numFmtId="201" formatCode="_(* #,##0_);_(* \(#,##0\);_(* &quot;-&quot;_);_(@_)"/>
    <numFmt numFmtId="202" formatCode="0\.0,&quot;0&quot;"/>
    <numFmt numFmtId="203" formatCode="#,##0_ ;[Red]\-#,##0\ "/>
    <numFmt numFmtId="204" formatCode="_ * #,##0_ ;_ * \-#,##0_ ;_ * &quot;-&quot;??_ ;_ @_ "/>
    <numFmt numFmtId="205" formatCode="#,##0.00_);[Red]\(#,##0.00\)"/>
  </numFmts>
  <fonts count="111">
    <font>
      <sz val="11"/>
      <color indexed="8"/>
      <name val="宋体"/>
      <charset val="134"/>
    </font>
    <font>
      <sz val="11"/>
      <color theme="1"/>
      <name val="宋体"/>
      <family val="3"/>
      <charset val="134"/>
      <scheme val="minor"/>
    </font>
    <font>
      <sz val="20"/>
      <name val="方正小标宋简体"/>
      <charset val="134"/>
    </font>
    <font>
      <b/>
      <sz val="14"/>
      <name val="宋体"/>
      <family val="3"/>
      <charset val="134"/>
      <scheme val="minor"/>
    </font>
    <font>
      <b/>
      <sz val="14"/>
      <color theme="1"/>
      <name val="宋体"/>
      <family val="3"/>
      <charset val="134"/>
      <scheme val="minor"/>
    </font>
    <font>
      <sz val="12"/>
      <name val="宋体"/>
      <family val="3"/>
      <charset val="134"/>
      <scheme val="minor"/>
    </font>
    <font>
      <b/>
      <sz val="10"/>
      <name val="宋体"/>
      <family val="3"/>
      <charset val="134"/>
    </font>
    <font>
      <sz val="10"/>
      <name val="宋体"/>
      <family val="3"/>
      <charset val="134"/>
    </font>
    <font>
      <sz val="20"/>
      <color indexed="8"/>
      <name val="方正小标宋简体"/>
      <charset val="134"/>
    </font>
    <font>
      <b/>
      <sz val="14"/>
      <color indexed="8"/>
      <name val="宋体"/>
      <family val="3"/>
      <charset val="134"/>
    </font>
    <font>
      <sz val="14"/>
      <color indexed="8"/>
      <name val="宋体"/>
      <family val="3"/>
      <charset val="134"/>
    </font>
    <font>
      <b/>
      <sz val="9"/>
      <color theme="1"/>
      <name val="宋体"/>
      <family val="3"/>
      <charset val="134"/>
    </font>
    <font>
      <sz val="9"/>
      <color theme="1"/>
      <name val="宋体"/>
      <family val="3"/>
      <charset val="134"/>
    </font>
    <font>
      <sz val="14"/>
      <color indexed="8"/>
      <name val="宋体"/>
      <family val="3"/>
      <charset val="134"/>
      <scheme val="minor"/>
    </font>
    <font>
      <sz val="12"/>
      <color indexed="8"/>
      <name val="宋体"/>
      <family val="3"/>
      <charset val="134"/>
      <scheme val="minor"/>
    </font>
    <font>
      <sz val="11"/>
      <color indexed="8"/>
      <name val="宋体"/>
      <family val="3"/>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2"/>
      <color indexed="8"/>
      <name val="宋体"/>
      <family val="3"/>
      <charset val="134"/>
    </font>
    <font>
      <b/>
      <sz val="14"/>
      <name val="宋体"/>
      <family val="3"/>
      <charset val="134"/>
    </font>
    <font>
      <sz val="14"/>
      <name val="宋体"/>
      <family val="3"/>
      <charset val="134"/>
    </font>
    <font>
      <sz val="12"/>
      <name val="宋体"/>
      <family val="3"/>
      <charset val="134"/>
    </font>
    <font>
      <sz val="14"/>
      <name val="MS Serif"/>
      <family val="1"/>
    </font>
    <font>
      <sz val="14"/>
      <name val="Times New Roman"/>
      <family val="1"/>
    </font>
    <font>
      <b/>
      <sz val="20"/>
      <name val="方正小标宋简体"/>
      <charset val="134"/>
    </font>
    <font>
      <sz val="14"/>
      <name val="宋体"/>
      <family val="3"/>
      <charset val="134"/>
      <scheme val="minor"/>
    </font>
    <font>
      <sz val="11"/>
      <name val="宋体"/>
      <family val="3"/>
      <charset val="134"/>
    </font>
    <font>
      <sz val="20"/>
      <color rgb="FF000000"/>
      <name val="方正小标宋简体"/>
      <charset val="134"/>
    </font>
    <font>
      <sz val="16"/>
      <name val="宋体"/>
      <family val="3"/>
      <charset val="134"/>
    </font>
    <font>
      <sz val="16"/>
      <color indexed="8"/>
      <name val="方正小标宋简体"/>
      <charset val="134"/>
    </font>
    <font>
      <sz val="16"/>
      <color indexed="8"/>
      <name val="宋体"/>
      <family val="3"/>
      <charset val="134"/>
    </font>
    <font>
      <sz val="14"/>
      <color rgb="FF000000"/>
      <name val="宋体"/>
      <family val="3"/>
      <charset val="134"/>
    </font>
    <font>
      <sz val="14"/>
      <color theme="1"/>
      <name val="宋体"/>
      <family val="3"/>
      <charset val="134"/>
    </font>
    <font>
      <sz val="20"/>
      <color indexed="8"/>
      <name val="华文中宋"/>
      <family val="3"/>
      <charset val="134"/>
    </font>
    <font>
      <b/>
      <sz val="11"/>
      <name val="宋体"/>
      <family val="3"/>
      <charset val="134"/>
    </font>
    <font>
      <sz val="20"/>
      <color indexed="8"/>
      <name val="宋体"/>
      <family val="3"/>
      <charset val="134"/>
    </font>
    <font>
      <sz val="18"/>
      <color indexed="8"/>
      <name val="方正小标宋简体"/>
      <charset val="134"/>
    </font>
    <font>
      <b/>
      <sz val="12"/>
      <name val="宋体"/>
      <family val="3"/>
      <charset val="134"/>
    </font>
    <font>
      <sz val="20"/>
      <color theme="1"/>
      <name val="方正小标宋简体"/>
      <charset val="134"/>
    </font>
    <font>
      <sz val="14"/>
      <color indexed="9"/>
      <name val="宋体"/>
      <family val="3"/>
      <charset val="134"/>
    </font>
    <font>
      <sz val="12"/>
      <name val="仿宋_GB2312"/>
      <charset val="134"/>
    </font>
    <font>
      <sz val="14"/>
      <color rgb="FFFF0000"/>
      <name val="宋体"/>
      <family val="3"/>
      <charset val="134"/>
    </font>
    <font>
      <sz val="14"/>
      <color theme="9"/>
      <name val="宋体"/>
      <family val="3"/>
      <charset val="134"/>
    </font>
    <font>
      <sz val="20"/>
      <color theme="1"/>
      <name val="方正小标宋_GBK"/>
      <charset val="134"/>
    </font>
    <font>
      <sz val="14"/>
      <color theme="1"/>
      <name val="宋体"/>
      <family val="3"/>
      <charset val="134"/>
      <scheme val="minor"/>
    </font>
    <font>
      <sz val="14"/>
      <name val="Arial"/>
      <family val="2"/>
    </font>
    <font>
      <b/>
      <sz val="18"/>
      <color indexed="8"/>
      <name val="方正小标宋简体"/>
      <charset val="134"/>
    </font>
    <font>
      <b/>
      <sz val="14"/>
      <color theme="1"/>
      <name val="宋体"/>
      <family val="3"/>
      <charset val="134"/>
    </font>
    <font>
      <sz val="14"/>
      <color theme="4"/>
      <name val="宋体"/>
      <family val="3"/>
      <charset val="134"/>
    </font>
    <font>
      <sz val="12"/>
      <color rgb="FFFF0000"/>
      <name val="宋体"/>
      <family val="3"/>
      <charset val="134"/>
    </font>
    <font>
      <b/>
      <sz val="11"/>
      <color indexed="8"/>
      <name val="宋体"/>
      <family val="3"/>
      <charset val="134"/>
    </font>
    <font>
      <sz val="12"/>
      <color indexed="9"/>
      <name val="宋体"/>
      <family val="3"/>
      <charset val="134"/>
    </font>
    <font>
      <sz val="8"/>
      <name val="Times New Roman"/>
      <family val="1"/>
    </font>
    <font>
      <sz val="11"/>
      <color indexed="9"/>
      <name val="宋体"/>
      <family val="3"/>
      <charset val="134"/>
    </font>
    <font>
      <sz val="10"/>
      <name val="楷体"/>
      <family val="3"/>
      <charset val="134"/>
    </font>
    <font>
      <sz val="10"/>
      <name val="Geneva"/>
      <family val="1"/>
    </font>
    <font>
      <sz val="11"/>
      <color indexed="17"/>
      <name val="宋体"/>
      <family val="3"/>
      <charset val="134"/>
    </font>
    <font>
      <sz val="12"/>
      <name val="Times New Roman"/>
      <family val="1"/>
    </font>
    <font>
      <sz val="10"/>
      <name val="Arial"/>
      <family val="2"/>
    </font>
    <font>
      <sz val="10"/>
      <name val="Helv"/>
      <family val="2"/>
    </font>
    <font>
      <b/>
      <sz val="15"/>
      <color indexed="56"/>
      <name val="宋体"/>
      <family val="3"/>
      <charset val="134"/>
    </font>
    <font>
      <u/>
      <sz val="12"/>
      <color indexed="12"/>
      <name val="宋体"/>
      <family val="3"/>
      <charset val="134"/>
    </font>
    <font>
      <sz val="8"/>
      <name val="Arial"/>
      <family val="2"/>
    </font>
    <font>
      <sz val="11"/>
      <color indexed="20"/>
      <name val="宋体"/>
      <family val="3"/>
      <charset val="134"/>
    </font>
    <font>
      <sz val="12"/>
      <color indexed="16"/>
      <name val="宋体"/>
      <family val="3"/>
      <charset val="134"/>
    </font>
    <font>
      <sz val="12"/>
      <color indexed="17"/>
      <name val="宋体"/>
      <family val="3"/>
      <charset val="134"/>
    </font>
    <font>
      <b/>
      <sz val="10"/>
      <name val="MS Sans Serif"/>
      <family val="1"/>
    </font>
    <font>
      <b/>
      <sz val="13"/>
      <color indexed="56"/>
      <name val="宋体"/>
      <family val="3"/>
      <charset val="134"/>
    </font>
    <font>
      <sz val="11"/>
      <color indexed="62"/>
      <name val="宋体"/>
      <family val="3"/>
      <charset val="134"/>
    </font>
    <font>
      <sz val="11"/>
      <color indexed="60"/>
      <name val="宋体"/>
      <family val="3"/>
      <charset val="134"/>
    </font>
    <font>
      <sz val="10"/>
      <name val="仿宋_GB2312"/>
      <charset val="134"/>
    </font>
    <font>
      <b/>
      <sz val="12"/>
      <name val="Arial"/>
      <family val="2"/>
    </font>
    <font>
      <sz val="10"/>
      <name val="MS Sans Serif"/>
      <family val="2"/>
    </font>
    <font>
      <b/>
      <sz val="10"/>
      <name val="Tms Rmn"/>
      <family val="1"/>
    </font>
    <font>
      <b/>
      <sz val="11"/>
      <color indexed="63"/>
      <name val="宋体"/>
      <family val="3"/>
      <charset val="134"/>
    </font>
    <font>
      <sz val="10"/>
      <name val="Times New Roman"/>
      <family val="1"/>
    </font>
    <font>
      <b/>
      <sz val="11"/>
      <color indexed="56"/>
      <name val="宋体"/>
      <family val="3"/>
      <charset val="134"/>
    </font>
    <font>
      <sz val="9"/>
      <name val="宋体"/>
      <family val="3"/>
      <charset val="134"/>
    </font>
    <font>
      <b/>
      <sz val="18"/>
      <color indexed="56"/>
      <name val="宋体"/>
      <family val="3"/>
      <charset val="134"/>
    </font>
    <font>
      <sz val="7"/>
      <name val="Small Fonts"/>
      <charset val="134"/>
    </font>
    <font>
      <b/>
      <sz val="10"/>
      <color indexed="9"/>
      <name val="宋体"/>
      <family val="3"/>
      <charset val="134"/>
    </font>
    <font>
      <sz val="9"/>
      <name val="微软雅黑"/>
      <family val="2"/>
      <charset val="134"/>
    </font>
    <font>
      <b/>
      <sz val="9"/>
      <name val="Arial"/>
      <family val="2"/>
    </font>
    <font>
      <b/>
      <sz val="15"/>
      <color indexed="54"/>
      <name val="宋体"/>
      <family val="3"/>
      <charset val="134"/>
    </font>
    <font>
      <sz val="12"/>
      <color indexed="9"/>
      <name val="Helv"/>
      <family val="2"/>
    </font>
    <font>
      <b/>
      <sz val="12"/>
      <color indexed="8"/>
      <name val="宋体"/>
      <family val="3"/>
      <charset val="134"/>
    </font>
    <font>
      <b/>
      <sz val="8"/>
      <color indexed="9"/>
      <name val="宋体"/>
      <family val="3"/>
      <charset val="134"/>
    </font>
    <font>
      <b/>
      <sz val="13"/>
      <color indexed="54"/>
      <name val="宋体"/>
      <family val="3"/>
      <charset val="134"/>
    </font>
    <font>
      <sz val="12"/>
      <name val="Helv"/>
      <family val="2"/>
    </font>
    <font>
      <b/>
      <sz val="14"/>
      <name val="楷体"/>
      <family val="3"/>
      <charset val="134"/>
    </font>
    <font>
      <sz val="10"/>
      <color indexed="8"/>
      <name val="MS Sans Serif"/>
      <family val="2"/>
    </font>
    <font>
      <b/>
      <sz val="18"/>
      <color indexed="62"/>
      <name val="宋体"/>
      <family val="3"/>
      <charset val="134"/>
    </font>
    <font>
      <i/>
      <sz val="11"/>
      <color indexed="23"/>
      <name val="宋体"/>
      <family val="3"/>
      <charset val="134"/>
    </font>
    <font>
      <b/>
      <sz val="11"/>
      <color indexed="54"/>
      <name val="宋体"/>
      <family val="3"/>
      <charset val="134"/>
    </font>
    <font>
      <b/>
      <sz val="18"/>
      <color indexed="54"/>
      <name val="宋体"/>
      <family val="3"/>
      <charset val="134"/>
    </font>
    <font>
      <sz val="12"/>
      <color indexed="20"/>
      <name val="宋体"/>
      <family val="3"/>
      <charset val="134"/>
    </font>
    <font>
      <sz val="11"/>
      <color indexed="52"/>
      <name val="宋体"/>
      <family val="3"/>
      <charset val="134"/>
    </font>
    <font>
      <b/>
      <sz val="11"/>
      <color indexed="9"/>
      <name val="宋体"/>
      <family val="3"/>
      <charset val="134"/>
    </font>
    <font>
      <u/>
      <sz val="12"/>
      <color indexed="36"/>
      <name val="宋体"/>
      <family val="3"/>
      <charset val="134"/>
    </font>
    <font>
      <sz val="11"/>
      <color indexed="10"/>
      <name val="宋体"/>
      <family val="3"/>
      <charset val="134"/>
    </font>
    <font>
      <b/>
      <sz val="11"/>
      <color indexed="52"/>
      <name val="宋体"/>
      <family val="3"/>
      <charset val="134"/>
    </font>
    <font>
      <u/>
      <sz val="10"/>
      <color indexed="12"/>
      <name val="Times"/>
      <family val="1"/>
    </font>
    <font>
      <u/>
      <sz val="11"/>
      <color indexed="52"/>
      <name val="宋体"/>
      <family val="3"/>
      <charset val="134"/>
    </font>
    <font>
      <b/>
      <sz val="10"/>
      <name val="Arial"/>
      <family val="2"/>
    </font>
    <font>
      <sz val="12"/>
      <name val="Courier"/>
      <family val="3"/>
    </font>
    <font>
      <sz val="11"/>
      <color indexed="8"/>
      <name val="宋体"/>
      <family val="3"/>
      <charset val="134"/>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9"/>
        <bgColor indexed="64"/>
      </patternFill>
    </fill>
    <fill>
      <patternFill patternType="solid">
        <fgColor indexed="54"/>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45"/>
        <bgColor indexed="64"/>
      </patternFill>
    </fill>
    <fill>
      <patternFill patternType="solid">
        <fgColor indexed="52"/>
        <bgColor indexed="64"/>
      </patternFill>
    </fill>
    <fill>
      <patternFill patternType="solid">
        <fgColor indexed="27"/>
        <bgColor indexed="64"/>
      </patternFill>
    </fill>
    <fill>
      <patternFill patternType="solid">
        <fgColor indexed="48"/>
        <bgColor indexed="64"/>
      </patternFill>
    </fill>
    <fill>
      <patternFill patternType="solid">
        <fgColor indexed="14"/>
        <bgColor indexed="64"/>
      </patternFill>
    </fill>
    <fill>
      <patternFill patternType="solid">
        <fgColor indexed="44"/>
        <bgColor indexed="64"/>
      </patternFill>
    </fill>
    <fill>
      <patternFill patternType="solid">
        <fgColor indexed="31"/>
        <bgColor indexed="64"/>
      </patternFill>
    </fill>
    <fill>
      <patternFill patternType="solid">
        <fgColor indexed="55"/>
        <bgColor indexed="64"/>
      </patternFill>
    </fill>
    <fill>
      <patternFill patternType="solid">
        <fgColor indexed="46"/>
        <bgColor indexed="64"/>
      </patternFill>
    </fill>
    <fill>
      <patternFill patternType="solid">
        <fgColor indexed="47"/>
        <bgColor indexed="64"/>
      </patternFill>
    </fill>
    <fill>
      <patternFill patternType="solid">
        <fgColor indexed="29"/>
        <bgColor indexed="64"/>
      </patternFill>
    </fill>
    <fill>
      <patternFill patternType="solid">
        <fgColor indexed="43"/>
        <bgColor indexed="64"/>
      </patternFill>
    </fill>
    <fill>
      <patternFill patternType="solid">
        <fgColor indexed="25"/>
        <bgColor indexed="64"/>
      </patternFill>
    </fill>
    <fill>
      <patternFill patternType="solid">
        <fgColor indexed="51"/>
        <bgColor indexed="64"/>
      </patternFill>
    </fill>
    <fill>
      <patternFill patternType="gray0625"/>
    </fill>
    <fill>
      <patternFill patternType="solid">
        <fgColor indexed="11"/>
        <bgColor indexed="64"/>
      </patternFill>
    </fill>
    <fill>
      <patternFill patternType="solid">
        <fgColor indexed="36"/>
        <bgColor indexed="64"/>
      </patternFill>
    </fill>
    <fill>
      <patternFill patternType="solid">
        <fgColor indexed="30"/>
        <bgColor indexed="64"/>
      </patternFill>
    </fill>
    <fill>
      <patternFill patternType="mediumGray">
        <fgColor indexed="22"/>
      </patternFill>
    </fill>
    <fill>
      <patternFill patternType="solid">
        <fgColor indexed="12"/>
        <bgColor indexed="64"/>
      </patternFill>
    </fill>
    <fill>
      <patternFill patternType="lightUp">
        <fgColor indexed="9"/>
        <bgColor indexed="29"/>
      </patternFill>
    </fill>
    <fill>
      <patternFill patternType="solid">
        <fgColor indexed="15"/>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indexed="62"/>
      </top>
      <bottom style="double">
        <color indexed="62"/>
      </bottom>
      <diagonal/>
    </border>
    <border>
      <left/>
      <right style="thin">
        <color auto="1"/>
      </right>
      <top/>
      <bottom style="thin">
        <color auto="1"/>
      </bottom>
      <diagonal/>
    </border>
    <border>
      <left/>
      <right/>
      <top/>
      <bottom style="thick">
        <color indexed="62"/>
      </bottom>
      <diagonal/>
    </border>
    <border>
      <left/>
      <right/>
      <top/>
      <bottom style="medium">
        <color auto="1"/>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medium">
        <color auto="1"/>
      </top>
      <bottom style="medium">
        <color auto="1"/>
      </bottom>
      <diagonal/>
    </border>
    <border>
      <left/>
      <right/>
      <top style="medium">
        <color indexed="9"/>
      </top>
      <bottom style="medium">
        <color indexed="9"/>
      </bottom>
      <diagonal/>
    </border>
    <border>
      <left/>
      <right/>
      <top/>
      <bottom style="thick">
        <color indexed="11"/>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283">
    <xf numFmtId="0" fontId="0" fillId="0" borderId="0">
      <alignment vertical="center"/>
    </xf>
    <xf numFmtId="0" fontId="60" fillId="0" borderId="0">
      <alignment vertical="center"/>
    </xf>
    <xf numFmtId="0" fontId="59" fillId="0" borderId="11" applyNumberFormat="0" applyFill="0" applyProtection="0">
      <alignment horizontal="center" vertical="center"/>
    </xf>
    <xf numFmtId="0" fontId="58" fillId="6" borderId="0" applyNumberFormat="0" applyBorder="0" applyAlignment="0" applyProtection="0">
      <alignment vertical="center"/>
    </xf>
    <xf numFmtId="0" fontId="56" fillId="4" borderId="0" applyNumberFormat="0" applyBorder="0" applyAlignment="0" applyProtection="0">
      <alignment vertical="center"/>
    </xf>
    <xf numFmtId="0" fontId="55" fillId="0" borderId="10" applyNumberFormat="0" applyFill="0" applyAlignment="0" applyProtection="0">
      <alignment vertical="center"/>
    </xf>
    <xf numFmtId="9" fontId="26" fillId="0" borderId="0" applyFont="0" applyFill="0" applyBorder="0" applyAlignment="0" applyProtection="0">
      <alignment vertical="center"/>
    </xf>
    <xf numFmtId="0" fontId="57" fillId="0" borderId="0">
      <alignment horizontal="center" vertical="center" wrapText="1"/>
      <protection locked="0"/>
    </xf>
    <xf numFmtId="0" fontId="61" fillId="7" borderId="0" applyNumberFormat="0" applyBorder="0" applyAlignment="0" applyProtection="0">
      <alignment vertical="center"/>
    </xf>
    <xf numFmtId="0" fontId="56" fillId="5" borderId="0" applyNumberFormat="0" applyBorder="0" applyAlignment="0" applyProtection="0">
      <alignment vertical="center"/>
    </xf>
    <xf numFmtId="0" fontId="23" fillId="8" borderId="0" applyNumberFormat="0" applyBorder="0" applyAlignment="0" applyProtection="0">
      <alignment vertical="center"/>
    </xf>
    <xf numFmtId="0" fontId="26" fillId="0" borderId="0">
      <alignment vertical="center"/>
    </xf>
    <xf numFmtId="0" fontId="23" fillId="9" borderId="0" applyNumberFormat="0" applyBorder="0" applyAlignment="0" applyProtection="0">
      <alignment vertical="center"/>
    </xf>
    <xf numFmtId="0" fontId="26" fillId="0" borderId="0">
      <alignment vertical="center"/>
    </xf>
    <xf numFmtId="0" fontId="60" fillId="0" borderId="0">
      <alignment vertical="center"/>
    </xf>
    <xf numFmtId="0" fontId="110" fillId="0" borderId="0">
      <alignment vertical="center"/>
    </xf>
    <xf numFmtId="43" fontId="110" fillId="0" borderId="0" applyFont="0" applyFill="0" applyBorder="0" applyAlignment="0" applyProtection="0">
      <alignment vertical="center"/>
    </xf>
    <xf numFmtId="0" fontId="56" fillId="11" borderId="0" applyNumberFormat="0" applyBorder="0" applyAlignment="0" applyProtection="0">
      <alignment vertical="center"/>
    </xf>
    <xf numFmtId="181" fontId="63" fillId="0" borderId="11" applyFill="0" applyProtection="0">
      <alignment horizontal="right" vertical="center"/>
    </xf>
    <xf numFmtId="0" fontId="58" fillId="11" borderId="0" applyNumberFormat="0" applyBorder="0" applyAlignment="0" applyProtection="0">
      <alignment vertical="center"/>
    </xf>
    <xf numFmtId="0" fontId="56" fillId="17" borderId="0" applyNumberFormat="0" applyBorder="0" applyAlignment="0" applyProtection="0">
      <alignment vertical="center"/>
    </xf>
    <xf numFmtId="0" fontId="61" fillId="12" borderId="0" applyNumberFormat="0" applyBorder="0" applyAlignment="0" applyProtection="0">
      <alignment vertical="center"/>
    </xf>
    <xf numFmtId="0" fontId="67" fillId="9" borderId="1" applyNumberFormat="0" applyBorder="0" applyAlignment="0" applyProtection="0">
      <alignment vertical="center"/>
    </xf>
    <xf numFmtId="9" fontId="26" fillId="0" borderId="0" applyFont="0" applyFill="0" applyBorder="0" applyAlignment="0" applyProtection="0">
      <alignment vertical="center"/>
    </xf>
    <xf numFmtId="0" fontId="58" fillId="13" borderId="0" applyNumberFormat="0" applyBorder="0" applyAlignment="0" applyProtection="0">
      <alignment vertical="center"/>
    </xf>
    <xf numFmtId="0" fontId="69" fillId="10" borderId="0" applyNumberFormat="0" applyBorder="0" applyAlignment="0" applyProtection="0">
      <alignment vertical="center"/>
    </xf>
    <xf numFmtId="0" fontId="56" fillId="5" borderId="0" applyNumberFormat="0" applyBorder="0" applyAlignment="0" applyProtection="0">
      <alignment vertical="center"/>
    </xf>
    <xf numFmtId="0" fontId="62" fillId="0" borderId="0">
      <alignment vertical="center"/>
    </xf>
    <xf numFmtId="0" fontId="58" fillId="20" borderId="0" applyNumberFormat="0" applyBorder="0" applyAlignment="0" applyProtection="0">
      <alignment vertical="center"/>
    </xf>
    <xf numFmtId="0" fontId="56" fillId="15" borderId="0" applyNumberFormat="0" applyBorder="0" applyAlignment="0" applyProtection="0">
      <alignment vertical="center"/>
    </xf>
    <xf numFmtId="0" fontId="56" fillId="11" borderId="0" applyNumberFormat="0" applyBorder="0" applyAlignment="0" applyProtection="0">
      <alignment vertical="center"/>
    </xf>
    <xf numFmtId="0" fontId="56" fillId="17" borderId="0" applyNumberFormat="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58" fillId="10" borderId="0" applyNumberFormat="0" applyBorder="0" applyAlignment="0" applyProtection="0">
      <alignment vertical="center"/>
    </xf>
    <xf numFmtId="0" fontId="56" fillId="15" borderId="0" applyNumberFormat="0" applyBorder="0" applyAlignment="0" applyProtection="0">
      <alignment vertical="center"/>
    </xf>
    <xf numFmtId="0" fontId="65" fillId="0" borderId="12" applyNumberFormat="0" applyFill="0" applyAlignment="0" applyProtection="0">
      <alignment vertical="center"/>
    </xf>
    <xf numFmtId="9" fontId="26" fillId="0" borderId="0" applyFont="0" applyFill="0" applyBorder="0" applyAlignment="0" applyProtection="0">
      <alignment vertical="center"/>
    </xf>
    <xf numFmtId="0" fontId="68" fillId="10" borderId="0" applyNumberFormat="0" applyBorder="0" applyAlignment="0" applyProtection="0">
      <alignment vertical="center"/>
    </xf>
    <xf numFmtId="0" fontId="62" fillId="0" borderId="0">
      <alignment vertical="center"/>
    </xf>
    <xf numFmtId="0" fontId="58" fillId="10" borderId="0" applyNumberFormat="0" applyBorder="0" applyAlignment="0" applyProtection="0">
      <alignment vertical="center"/>
    </xf>
    <xf numFmtId="9" fontId="26" fillId="0" borderId="0" applyFont="0" applyFill="0" applyBorder="0" applyAlignment="0" applyProtection="0">
      <alignment vertical="center"/>
    </xf>
    <xf numFmtId="0" fontId="56" fillId="5" borderId="0" applyNumberFormat="0" applyBorder="0" applyAlignment="0" applyProtection="0">
      <alignment vertical="center"/>
    </xf>
    <xf numFmtId="0" fontId="56" fillId="11" borderId="0" applyNumberFormat="0" applyBorder="0" applyAlignment="0" applyProtection="0">
      <alignment vertical="center"/>
    </xf>
    <xf numFmtId="9" fontId="26" fillId="0" borderId="0" applyFont="0" applyFill="0" applyBorder="0" applyAlignment="0" applyProtection="0">
      <alignment vertical="center"/>
    </xf>
    <xf numFmtId="0" fontId="56" fillId="11" borderId="0" applyNumberFormat="0" applyBorder="0" applyAlignment="0" applyProtection="0">
      <alignment vertical="center"/>
    </xf>
    <xf numFmtId="0" fontId="110" fillId="15" borderId="0" applyNumberFormat="0" applyBorder="0" applyAlignment="0" applyProtection="0">
      <alignment vertical="center"/>
    </xf>
    <xf numFmtId="0" fontId="26" fillId="0" borderId="0">
      <alignment vertical="center"/>
    </xf>
    <xf numFmtId="0" fontId="71" fillId="0" borderId="13">
      <alignment horizontal="center" vertical="center"/>
    </xf>
    <xf numFmtId="0" fontId="58" fillId="13" borderId="0" applyNumberFormat="0" applyBorder="0" applyAlignment="0" applyProtection="0">
      <alignment vertical="center"/>
    </xf>
    <xf numFmtId="0" fontId="110" fillId="7" borderId="0" applyNumberFormat="0" applyBorder="0" applyAlignment="0" applyProtection="0">
      <alignment vertical="center"/>
    </xf>
    <xf numFmtId="0" fontId="26" fillId="0" borderId="0">
      <alignment vertical="center"/>
    </xf>
    <xf numFmtId="0" fontId="63" fillId="0" borderId="7" applyNumberFormat="0" applyFill="0" applyProtection="0">
      <alignment horizontal="right" vertical="center"/>
    </xf>
    <xf numFmtId="0" fontId="23" fillId="9" borderId="0" applyNumberFormat="0" applyBorder="0" applyAlignment="0" applyProtection="0">
      <alignment vertical="center"/>
    </xf>
    <xf numFmtId="0" fontId="23" fillId="8" borderId="0" applyNumberFormat="0" applyBorder="0" applyAlignment="0" applyProtection="0">
      <alignment vertical="center"/>
    </xf>
    <xf numFmtId="0" fontId="70" fillId="7" borderId="0" applyNumberFormat="0" applyBorder="0" applyAlignment="0" applyProtection="0">
      <alignment vertical="center"/>
    </xf>
    <xf numFmtId="0" fontId="23" fillId="8" borderId="0" applyNumberFormat="0" applyBorder="0" applyAlignment="0" applyProtection="0">
      <alignment vertical="center"/>
    </xf>
    <xf numFmtId="0" fontId="26" fillId="0" borderId="0" applyNumberFormat="0" applyFont="0" applyFill="0" applyBorder="0" applyAlignment="0" applyProtection="0">
      <alignment horizontal="left" vertical="center"/>
    </xf>
    <xf numFmtId="0" fontId="58" fillId="8" borderId="0" applyNumberFormat="0" applyBorder="0" applyAlignment="0" applyProtection="0">
      <alignment vertical="center"/>
    </xf>
    <xf numFmtId="0" fontId="56" fillId="11" borderId="0" applyNumberFormat="0" applyBorder="0" applyAlignment="0" applyProtection="0">
      <alignment vertical="center"/>
    </xf>
    <xf numFmtId="0" fontId="65" fillId="0" borderId="12" applyNumberFormat="0" applyFill="0" applyAlignment="0" applyProtection="0">
      <alignment vertical="center"/>
    </xf>
    <xf numFmtId="0" fontId="64" fillId="0" borderId="0">
      <alignment vertical="center"/>
    </xf>
    <xf numFmtId="0" fontId="56" fillId="11" borderId="0" applyNumberFormat="0" applyBorder="0" applyAlignment="0" applyProtection="0">
      <alignment vertical="center"/>
    </xf>
    <xf numFmtId="0" fontId="65" fillId="0" borderId="12" applyNumberFormat="0" applyFill="0" applyAlignment="0" applyProtection="0">
      <alignment vertical="center"/>
    </xf>
    <xf numFmtId="0" fontId="60" fillId="0" borderId="0">
      <alignment vertical="center"/>
    </xf>
    <xf numFmtId="0" fontId="26" fillId="0" borderId="0">
      <alignment vertical="center"/>
    </xf>
    <xf numFmtId="0" fontId="23" fillId="9" borderId="0" applyNumberFormat="0" applyBorder="0" applyAlignment="0" applyProtection="0">
      <alignment vertical="center"/>
    </xf>
    <xf numFmtId="0" fontId="62" fillId="0" borderId="0">
      <alignment vertical="center"/>
    </xf>
    <xf numFmtId="0" fontId="64" fillId="0" borderId="0">
      <alignment vertical="center"/>
    </xf>
    <xf numFmtId="0" fontId="64" fillId="0" borderId="0">
      <alignment vertical="center"/>
    </xf>
    <xf numFmtId="0" fontId="62" fillId="0" borderId="0">
      <alignment vertical="center"/>
    </xf>
    <xf numFmtId="0" fontId="60" fillId="0" borderId="0">
      <alignment vertical="center"/>
    </xf>
    <xf numFmtId="0" fontId="23" fillId="9" borderId="0" applyNumberFormat="0" applyBorder="0" applyAlignment="0" applyProtection="0">
      <alignment vertical="center"/>
    </xf>
    <xf numFmtId="9" fontId="26" fillId="0" borderId="0" applyFont="0" applyFill="0" applyBorder="0" applyAlignment="0" applyProtection="0">
      <alignment vertical="center"/>
    </xf>
    <xf numFmtId="0" fontId="60"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60" fillId="0" borderId="0">
      <alignment vertical="center"/>
    </xf>
    <xf numFmtId="9" fontId="26" fillId="0" borderId="0" applyFont="0" applyFill="0" applyBorder="0" applyAlignment="0" applyProtection="0">
      <alignment vertical="center"/>
    </xf>
    <xf numFmtId="49" fontId="26" fillId="0" borderId="0" applyFont="0" applyFill="0" applyBorder="0" applyAlignment="0" applyProtection="0">
      <alignment vertical="center"/>
    </xf>
    <xf numFmtId="0" fontId="110" fillId="0" borderId="0">
      <alignment vertical="center"/>
    </xf>
    <xf numFmtId="0" fontId="62" fillId="0" borderId="0">
      <alignment vertical="center"/>
    </xf>
    <xf numFmtId="0" fontId="60" fillId="0" borderId="0">
      <alignment vertical="center"/>
    </xf>
    <xf numFmtId="0" fontId="26" fillId="0" borderId="0">
      <alignment vertical="center"/>
    </xf>
    <xf numFmtId="0" fontId="23" fillId="9" borderId="0" applyNumberFormat="0" applyBorder="0" applyAlignment="0" applyProtection="0">
      <alignment vertical="center"/>
    </xf>
    <xf numFmtId="0" fontId="60" fillId="0" borderId="0">
      <alignment vertical="center"/>
    </xf>
    <xf numFmtId="9" fontId="26" fillId="0" borderId="0" applyFont="0" applyFill="0" applyBorder="0" applyAlignment="0" applyProtection="0">
      <alignment vertical="center"/>
    </xf>
    <xf numFmtId="0" fontId="60" fillId="0" borderId="0">
      <alignment vertical="center"/>
    </xf>
    <xf numFmtId="49" fontId="26" fillId="0" borderId="0" applyFont="0" applyFill="0" applyBorder="0" applyAlignment="0" applyProtection="0">
      <alignment vertical="center"/>
    </xf>
    <xf numFmtId="0" fontId="66" fillId="0" borderId="0" applyNumberFormat="0" applyFill="0" applyBorder="0" applyAlignment="0" applyProtection="0">
      <alignment vertical="top"/>
      <protection locked="0"/>
    </xf>
    <xf numFmtId="0" fontId="56" fillId="5" borderId="0" applyNumberFormat="0" applyBorder="0" applyAlignment="0" applyProtection="0">
      <alignment vertical="center"/>
    </xf>
    <xf numFmtId="0" fontId="60" fillId="0" borderId="0">
      <alignment vertical="center"/>
    </xf>
    <xf numFmtId="0" fontId="56" fillId="15" borderId="0" applyNumberFormat="0" applyBorder="0" applyAlignment="0" applyProtection="0">
      <alignment vertical="center"/>
    </xf>
    <xf numFmtId="0" fontId="60" fillId="0" borderId="0">
      <alignment vertical="center"/>
    </xf>
    <xf numFmtId="0" fontId="60" fillId="0" borderId="0">
      <alignment vertical="center"/>
    </xf>
    <xf numFmtId="10" fontId="26" fillId="0" borderId="0" applyFont="0" applyFill="0" applyBorder="0" applyAlignment="0" applyProtection="0">
      <alignment vertical="center"/>
    </xf>
    <xf numFmtId="9" fontId="26" fillId="0" borderId="0" applyFont="0" applyFill="0" applyBorder="0" applyAlignment="0" applyProtection="0">
      <alignment vertical="center"/>
    </xf>
    <xf numFmtId="0" fontId="60" fillId="0" borderId="0">
      <alignment vertical="center"/>
    </xf>
    <xf numFmtId="0" fontId="72" fillId="0" borderId="14" applyNumberFormat="0" applyFill="0" applyAlignment="0" applyProtection="0">
      <alignment vertical="center"/>
    </xf>
    <xf numFmtId="0" fontId="60" fillId="0" borderId="0">
      <alignment vertical="center"/>
    </xf>
    <xf numFmtId="0" fontId="60" fillId="0" borderId="0">
      <alignment vertical="center"/>
    </xf>
    <xf numFmtId="0" fontId="66" fillId="0" borderId="0" applyNumberFormat="0" applyFill="0" applyBorder="0" applyAlignment="0" applyProtection="0">
      <alignment vertical="top"/>
      <protection locked="0"/>
    </xf>
    <xf numFmtId="0" fontId="56" fillId="5" borderId="0" applyNumberFormat="0" applyBorder="0" applyAlignment="0" applyProtection="0">
      <alignment vertical="center"/>
    </xf>
    <xf numFmtId="0" fontId="60" fillId="0" borderId="0">
      <alignment vertical="center"/>
    </xf>
    <xf numFmtId="0" fontId="63" fillId="0" borderId="0">
      <alignment vertical="center"/>
    </xf>
    <xf numFmtId="0" fontId="56" fillId="4" borderId="0" applyNumberFormat="0" applyBorder="0" applyAlignment="0" applyProtection="0">
      <alignment vertical="center"/>
    </xf>
    <xf numFmtId="0" fontId="62" fillId="0" borderId="0">
      <alignment vertical="center"/>
    </xf>
    <xf numFmtId="0" fontId="110" fillId="7" borderId="0" applyNumberFormat="0" applyBorder="0" applyAlignment="0" applyProtection="0">
      <alignment vertical="center"/>
    </xf>
    <xf numFmtId="0" fontId="110" fillId="7" borderId="0" applyNumberFormat="0" applyBorder="0" applyAlignment="0" applyProtection="0">
      <alignment vertical="center"/>
    </xf>
    <xf numFmtId="0" fontId="58" fillId="14" borderId="0" applyNumberFormat="0" applyBorder="0" applyAlignment="0" applyProtection="0">
      <alignment vertical="center"/>
    </xf>
    <xf numFmtId="0" fontId="110" fillId="16" borderId="0" applyNumberFormat="0" applyBorder="0" applyAlignment="0" applyProtection="0">
      <alignment vertical="center"/>
    </xf>
    <xf numFmtId="0" fontId="23" fillId="16" borderId="0" applyNumberFormat="0" applyBorder="0" applyAlignment="0" applyProtection="0">
      <alignment vertical="center"/>
    </xf>
    <xf numFmtId="0" fontId="110" fillId="10" borderId="0" applyNumberFormat="0" applyBorder="0" applyAlignment="0" applyProtection="0">
      <alignment vertical="center"/>
    </xf>
    <xf numFmtId="0" fontId="110" fillId="10" borderId="0" applyNumberFormat="0" applyBorder="0" applyAlignment="0" applyProtection="0">
      <alignment vertical="center"/>
    </xf>
    <xf numFmtId="0" fontId="110" fillId="10" borderId="0" applyNumberFormat="0" applyBorder="0" applyAlignment="0" applyProtection="0">
      <alignment vertical="center"/>
    </xf>
    <xf numFmtId="0" fontId="58" fillId="19" borderId="0" applyNumberFormat="0" applyBorder="0" applyAlignment="0" applyProtection="0">
      <alignment vertical="center"/>
    </xf>
    <xf numFmtId="0" fontId="26" fillId="0" borderId="0">
      <alignment vertical="center"/>
    </xf>
    <xf numFmtId="0" fontId="110" fillId="9" borderId="0" applyNumberFormat="0" applyBorder="0" applyAlignment="0" applyProtection="0">
      <alignment vertical="center"/>
    </xf>
    <xf numFmtId="0" fontId="110" fillId="9" borderId="0" applyNumberFormat="0" applyBorder="0" applyAlignment="0" applyProtection="0">
      <alignment vertical="center"/>
    </xf>
    <xf numFmtId="0" fontId="26" fillId="0" borderId="0">
      <alignment vertical="center"/>
    </xf>
    <xf numFmtId="0" fontId="110" fillId="12" borderId="0" applyNumberFormat="0" applyBorder="0" applyAlignment="0" applyProtection="0">
      <alignment vertical="center"/>
    </xf>
    <xf numFmtId="183" fontId="26" fillId="0" borderId="0" applyFont="0" applyFill="0" applyBorder="0" applyAlignment="0" applyProtection="0">
      <alignment vertical="center"/>
    </xf>
    <xf numFmtId="0" fontId="26" fillId="0" borderId="0">
      <alignment vertical="center"/>
    </xf>
    <xf numFmtId="0" fontId="110" fillId="12" borderId="0" applyNumberFormat="0" applyBorder="0" applyAlignment="0" applyProtection="0">
      <alignment vertical="center"/>
    </xf>
    <xf numFmtId="0" fontId="26" fillId="0" borderId="0">
      <alignment vertical="center"/>
    </xf>
    <xf numFmtId="0" fontId="110" fillId="18" borderId="0" applyNumberFormat="0" applyBorder="0" applyAlignment="0" applyProtection="0">
      <alignment vertical="center"/>
    </xf>
    <xf numFmtId="0" fontId="56" fillId="19" borderId="0" applyNumberFormat="0" applyBorder="0" applyAlignment="0" applyProtection="0">
      <alignment vertical="center"/>
    </xf>
    <xf numFmtId="0" fontId="110" fillId="3" borderId="0" applyNumberFormat="0" applyBorder="0" applyAlignment="0" applyProtection="0">
      <alignment vertical="center"/>
    </xf>
    <xf numFmtId="0" fontId="110" fillId="3" borderId="0" applyNumberFormat="0" applyBorder="0" applyAlignment="0" applyProtection="0">
      <alignment vertical="center"/>
    </xf>
    <xf numFmtId="0" fontId="110" fillId="12" borderId="0" applyNumberFormat="0" applyBorder="0" applyAlignment="0" applyProtection="0">
      <alignment vertical="center"/>
    </xf>
    <xf numFmtId="0" fontId="110" fillId="12" borderId="0" applyNumberFormat="0" applyBorder="0" applyAlignment="0" applyProtection="0">
      <alignment vertical="center"/>
    </xf>
    <xf numFmtId="0" fontId="110" fillId="12" borderId="0" applyNumberFormat="0" applyBorder="0" applyAlignment="0" applyProtection="0">
      <alignment vertical="center"/>
    </xf>
    <xf numFmtId="0" fontId="23" fillId="9" borderId="0" applyNumberFormat="0" applyBorder="0" applyAlignment="0" applyProtection="0">
      <alignment vertical="center"/>
    </xf>
    <xf numFmtId="0" fontId="110" fillId="19" borderId="0" applyNumberFormat="0" applyBorder="0" applyAlignment="0" applyProtection="0">
      <alignment vertical="center"/>
    </xf>
    <xf numFmtId="0" fontId="110" fillId="21" borderId="0" applyNumberFormat="0" applyBorder="0" applyAlignment="0" applyProtection="0">
      <alignment vertical="center"/>
    </xf>
    <xf numFmtId="0" fontId="110" fillId="21" borderId="0" applyNumberFormat="0" applyBorder="0" applyAlignment="0" applyProtection="0">
      <alignment vertical="center"/>
    </xf>
    <xf numFmtId="0" fontId="75" fillId="0" borderId="1">
      <alignment horizontal="left" vertical="center"/>
    </xf>
    <xf numFmtId="0" fontId="110" fillId="15" borderId="0" applyNumberFormat="0" applyBorder="0" applyAlignment="0" applyProtection="0">
      <alignment vertical="center"/>
    </xf>
    <xf numFmtId="0" fontId="56" fillId="5" borderId="0" applyNumberFormat="0" applyBorder="0" applyAlignment="0" applyProtection="0">
      <alignment vertical="center"/>
    </xf>
    <xf numFmtId="0" fontId="110" fillId="10" borderId="0" applyNumberFormat="0" applyBorder="0" applyAlignment="0" applyProtection="0">
      <alignment vertical="center"/>
    </xf>
    <xf numFmtId="0" fontId="110" fillId="10" borderId="0" applyNumberFormat="0" applyBorder="0" applyAlignment="0" applyProtection="0">
      <alignment vertical="center"/>
    </xf>
    <xf numFmtId="0" fontId="110" fillId="20" borderId="0" applyNumberFormat="0" applyBorder="0" applyAlignment="0" applyProtection="0">
      <alignment vertical="center"/>
    </xf>
    <xf numFmtId="0" fontId="110" fillId="19" borderId="0" applyNumberFormat="0" applyBorder="0" applyAlignment="0" applyProtection="0">
      <alignment vertical="center"/>
    </xf>
    <xf numFmtId="0" fontId="110" fillId="19" borderId="0" applyNumberFormat="0" applyBorder="0" applyAlignment="0" applyProtection="0">
      <alignment vertical="center"/>
    </xf>
    <xf numFmtId="0" fontId="110" fillId="25" borderId="0" applyNumberFormat="0" applyBorder="0" applyAlignment="0" applyProtection="0">
      <alignment vertical="center"/>
    </xf>
    <xf numFmtId="0" fontId="110" fillId="15" borderId="0" applyNumberFormat="0" applyBorder="0" applyAlignment="0" applyProtection="0">
      <alignment vertical="center"/>
    </xf>
    <xf numFmtId="0" fontId="110" fillId="18" borderId="0" applyNumberFormat="0" applyBorder="0" applyAlignment="0" applyProtection="0">
      <alignment vertical="center"/>
    </xf>
    <xf numFmtId="0" fontId="23" fillId="9" borderId="0" applyNumberFormat="0" applyBorder="0" applyAlignment="0" applyProtection="0">
      <alignment vertical="center"/>
    </xf>
    <xf numFmtId="0" fontId="61" fillId="7" borderId="0" applyNumberFormat="0" applyBorder="0" applyAlignment="0" applyProtection="0">
      <alignment vertical="center"/>
    </xf>
    <xf numFmtId="0" fontId="110" fillId="8" borderId="0" applyNumberFormat="0" applyBorder="0" applyAlignment="0" applyProtection="0">
      <alignment vertical="center"/>
    </xf>
    <xf numFmtId="0" fontId="110" fillId="8" borderId="0" applyNumberFormat="0" applyBorder="0" applyAlignment="0" applyProtection="0">
      <alignment vertical="center"/>
    </xf>
    <xf numFmtId="0" fontId="58" fillId="26" borderId="0" applyNumberFormat="0" applyBorder="0" applyAlignment="0" applyProtection="0">
      <alignment vertical="center"/>
    </xf>
    <xf numFmtId="0" fontId="61" fillId="7" borderId="0" applyNumberFormat="0" applyBorder="0" applyAlignment="0" applyProtection="0">
      <alignment vertical="center"/>
    </xf>
    <xf numFmtId="0" fontId="110" fillId="15" borderId="0" applyNumberFormat="0" applyBorder="0" applyAlignment="0" applyProtection="0">
      <alignment vertical="center"/>
    </xf>
    <xf numFmtId="0" fontId="61" fillId="7" borderId="0" applyNumberFormat="0" applyBorder="0" applyAlignment="0" applyProtection="0">
      <alignment vertical="center"/>
    </xf>
    <xf numFmtId="0" fontId="110" fillId="12" borderId="0" applyNumberFormat="0" applyBorder="0" applyAlignment="0" applyProtection="0">
      <alignment vertical="center"/>
    </xf>
    <xf numFmtId="0" fontId="74" fillId="21" borderId="0" applyNumberFormat="0" applyBorder="0" applyAlignment="0" applyProtection="0">
      <alignment vertical="center"/>
    </xf>
    <xf numFmtId="9" fontId="26" fillId="0" borderId="0" applyFont="0" applyFill="0" applyBorder="0" applyAlignment="0" applyProtection="0">
      <alignment vertical="center"/>
    </xf>
    <xf numFmtId="0" fontId="72" fillId="0" borderId="14" applyNumberFormat="0" applyFill="0" applyAlignment="0" applyProtection="0">
      <alignment vertical="center"/>
    </xf>
    <xf numFmtId="0" fontId="110" fillId="12" borderId="0" applyNumberFormat="0" applyBorder="0" applyAlignment="0" applyProtection="0">
      <alignment vertical="center"/>
    </xf>
    <xf numFmtId="0" fontId="56" fillId="22" borderId="0" applyNumberFormat="0" applyBorder="0" applyAlignment="0" applyProtection="0">
      <alignment vertical="center"/>
    </xf>
    <xf numFmtId="0" fontId="74" fillId="21" borderId="0" applyNumberFormat="0" applyBorder="0" applyAlignment="0" applyProtection="0">
      <alignment vertical="center"/>
    </xf>
    <xf numFmtId="9" fontId="26" fillId="0" borderId="0" applyFont="0" applyFill="0" applyBorder="0" applyAlignment="0" applyProtection="0">
      <alignment vertical="center"/>
    </xf>
    <xf numFmtId="0" fontId="61" fillId="7" borderId="0" applyNumberFormat="0" applyBorder="0" applyAlignment="0" applyProtection="0">
      <alignment vertical="center"/>
    </xf>
    <xf numFmtId="0" fontId="110" fillId="23" borderId="0" applyNumberFormat="0" applyBorder="0" applyAlignment="0" applyProtection="0">
      <alignment vertical="center"/>
    </xf>
    <xf numFmtId="0" fontId="58" fillId="21" borderId="0" applyNumberFormat="0" applyBorder="0" applyAlignment="0" applyProtection="0">
      <alignment vertical="center"/>
    </xf>
    <xf numFmtId="0" fontId="79" fillId="8" borderId="18" applyNumberFormat="0" applyAlignment="0" applyProtection="0">
      <alignment vertical="center"/>
    </xf>
    <xf numFmtId="0" fontId="56" fillId="11" borderId="0" applyNumberFormat="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61" fillId="7" borderId="0" applyNumberFormat="0" applyBorder="0" applyAlignment="0" applyProtection="0">
      <alignment vertical="center"/>
    </xf>
    <xf numFmtId="0" fontId="81" fillId="0" borderId="19" applyNumberFormat="0" applyFill="0" applyAlignment="0" applyProtection="0">
      <alignment vertical="center"/>
    </xf>
    <xf numFmtId="0" fontId="58" fillId="21" borderId="0" applyNumberFormat="0" applyBorder="0" applyAlignment="0" applyProtection="0">
      <alignment vertical="center"/>
    </xf>
    <xf numFmtId="9" fontId="26" fillId="0" borderId="0" applyFont="0" applyFill="0" applyBorder="0" applyAlignment="0" applyProtection="0">
      <alignment vertical="center"/>
    </xf>
    <xf numFmtId="0" fontId="58" fillId="27" borderId="0" applyNumberFormat="0" applyBorder="0" applyAlignment="0" applyProtection="0">
      <alignment vertical="center"/>
    </xf>
    <xf numFmtId="0" fontId="58" fillId="27" borderId="0" applyNumberFormat="0" applyBorder="0" applyAlignment="0" applyProtection="0">
      <alignment vertical="center"/>
    </xf>
    <xf numFmtId="0" fontId="58" fillId="10" borderId="0" applyNumberFormat="0" applyBorder="0" applyAlignment="0" applyProtection="0">
      <alignment vertical="center"/>
    </xf>
    <xf numFmtId="0" fontId="79" fillId="8" borderId="18" applyNumberFormat="0" applyAlignment="0" applyProtection="0">
      <alignment vertical="center"/>
    </xf>
    <xf numFmtId="0" fontId="26" fillId="0" borderId="0">
      <alignment vertical="center"/>
    </xf>
    <xf numFmtId="0" fontId="56" fillId="11" borderId="0" applyNumberFormat="0" applyBorder="0" applyAlignment="0" applyProtection="0">
      <alignment vertical="center"/>
    </xf>
    <xf numFmtId="0" fontId="58" fillId="10" borderId="0" applyNumberFormat="0" applyBorder="0" applyAlignment="0" applyProtection="0">
      <alignment vertical="center"/>
    </xf>
    <xf numFmtId="0" fontId="56" fillId="19" borderId="0" applyNumberFormat="0" applyBorder="0" applyAlignment="0" applyProtection="0">
      <alignment vertical="center"/>
    </xf>
    <xf numFmtId="0" fontId="110" fillId="9" borderId="16" applyNumberFormat="0" applyFont="0" applyAlignment="0" applyProtection="0">
      <alignment vertical="center"/>
    </xf>
    <xf numFmtId="0" fontId="58" fillId="20" borderId="0" applyNumberFormat="0" applyBorder="0" applyAlignment="0" applyProtection="0">
      <alignment vertical="center"/>
    </xf>
    <xf numFmtId="0" fontId="58" fillId="19" borderId="0" applyNumberFormat="0" applyBorder="0" applyAlignment="0" applyProtection="0">
      <alignment vertical="center"/>
    </xf>
    <xf numFmtId="0" fontId="56" fillId="11" borderId="0" applyNumberFormat="0" applyBorder="0" applyAlignment="0" applyProtection="0">
      <alignment vertical="center"/>
    </xf>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58" fillId="25" borderId="0" applyNumberFormat="0" applyBorder="0" applyAlignment="0" applyProtection="0">
      <alignment vertical="center"/>
    </xf>
    <xf numFmtId="0" fontId="23" fillId="16" borderId="0" applyNumberFormat="0" applyBorder="0" applyAlignment="0" applyProtection="0">
      <alignment vertical="center"/>
    </xf>
    <xf numFmtId="0" fontId="58" fillId="25" borderId="0" applyNumberFormat="0" applyBorder="0" applyAlignment="0" applyProtection="0">
      <alignment vertical="center"/>
    </xf>
    <xf numFmtId="0" fontId="23" fillId="16" borderId="0" applyNumberFormat="0" applyBorder="0" applyAlignment="0" applyProtection="0">
      <alignment vertical="center"/>
    </xf>
    <xf numFmtId="0" fontId="58" fillId="13" borderId="0" applyNumberFormat="0" applyBorder="0" applyAlignment="0" applyProtection="0">
      <alignment vertical="center"/>
    </xf>
    <xf numFmtId="0" fontId="56" fillId="11" borderId="0" applyNumberFormat="0" applyBorder="0" applyAlignment="0" applyProtection="0">
      <alignment vertical="center"/>
    </xf>
    <xf numFmtId="0" fontId="58" fillId="13" borderId="0" applyNumberFormat="0" applyBorder="0" applyAlignment="0" applyProtection="0">
      <alignment vertical="center"/>
    </xf>
    <xf numFmtId="0" fontId="63" fillId="0" borderId="0" applyProtection="0">
      <alignment vertical="center"/>
    </xf>
    <xf numFmtId="0" fontId="26" fillId="0" borderId="0">
      <alignment vertical="center"/>
    </xf>
    <xf numFmtId="0" fontId="58" fillId="26" borderId="0" applyNumberFormat="0" applyBorder="0" applyAlignment="0" applyProtection="0">
      <alignment vertical="center"/>
    </xf>
    <xf numFmtId="0" fontId="58" fillId="8" borderId="0" applyNumberFormat="0" applyBorder="0" applyAlignment="0" applyProtection="0">
      <alignment vertical="center"/>
    </xf>
    <xf numFmtId="0" fontId="65" fillId="0" borderId="12" applyNumberFormat="0" applyFill="0" applyAlignment="0" applyProtection="0">
      <alignment vertical="center"/>
    </xf>
    <xf numFmtId="0" fontId="58" fillId="8" borderId="0" applyNumberFormat="0" applyBorder="0" applyAlignment="0" applyProtection="0">
      <alignment vertical="center"/>
    </xf>
    <xf numFmtId="0" fontId="58" fillId="8" borderId="0" applyNumberFormat="0" applyBorder="0" applyAlignment="0" applyProtection="0">
      <alignment vertical="center"/>
    </xf>
    <xf numFmtId="9" fontId="26" fillId="0" borderId="0" applyFont="0" applyFill="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26" fillId="0" borderId="0" applyNumberFormat="0" applyFill="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5" borderId="0" applyNumberFormat="0" applyBorder="0" applyAlignment="0" applyProtection="0">
      <alignment vertical="center"/>
    </xf>
    <xf numFmtId="0" fontId="76" fillId="0" borderId="8">
      <alignment horizontal="left" vertical="center"/>
    </xf>
    <xf numFmtId="0" fontId="58" fillId="4" borderId="0" applyNumberFormat="0" applyBorder="0" applyAlignment="0" applyProtection="0">
      <alignment vertical="center"/>
    </xf>
    <xf numFmtId="0" fontId="76" fillId="0" borderId="8">
      <alignment horizontal="left" vertical="center"/>
    </xf>
    <xf numFmtId="0" fontId="58" fillId="4" borderId="0" applyNumberFormat="0" applyBorder="0" applyAlignment="0" applyProtection="0">
      <alignment vertical="center"/>
    </xf>
    <xf numFmtId="0" fontId="58" fillId="11" borderId="0" applyNumberFormat="0" applyBorder="0" applyAlignment="0" applyProtection="0">
      <alignment vertical="center"/>
    </xf>
    <xf numFmtId="0" fontId="64" fillId="0" borderId="0">
      <alignment vertical="center"/>
      <protection locked="0"/>
    </xf>
    <xf numFmtId="0" fontId="58" fillId="14" borderId="0" applyNumberFormat="0" applyBorder="0" applyAlignment="0" applyProtection="0">
      <alignment vertical="center"/>
    </xf>
    <xf numFmtId="0" fontId="23" fillId="16" borderId="0" applyNumberFormat="0" applyBorder="0" applyAlignment="0" applyProtection="0">
      <alignment vertical="center"/>
    </xf>
    <xf numFmtId="0" fontId="56" fillId="5" borderId="0" applyNumberFormat="0" applyBorder="0" applyAlignment="0" applyProtection="0">
      <alignment vertical="center"/>
    </xf>
    <xf numFmtId="0" fontId="23" fillId="16" borderId="0" applyNumberFormat="0" applyBorder="0" applyAlignment="0" applyProtection="0">
      <alignment vertical="center"/>
    </xf>
    <xf numFmtId="0" fontId="23" fillId="12"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83" fillId="0" borderId="0" applyNumberFormat="0" applyFill="0" applyBorder="0" applyAlignment="0" applyProtection="0">
      <alignment vertical="center"/>
    </xf>
    <xf numFmtId="0" fontId="56" fillId="11"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71" fillId="0" borderId="13">
      <alignment horizontal="center"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65" fillId="0" borderId="12" applyNumberFormat="0" applyFill="0" applyAlignment="0" applyProtection="0">
      <alignment vertical="center"/>
    </xf>
    <xf numFmtId="0" fontId="56" fillId="15" borderId="0" applyNumberFormat="0" applyBorder="0" applyAlignment="0" applyProtection="0">
      <alignment vertical="center"/>
    </xf>
    <xf numFmtId="0" fontId="65" fillId="0" borderId="12" applyNumberFormat="0" applyFill="0" applyAlignment="0" applyProtection="0">
      <alignment vertical="center"/>
    </xf>
    <xf numFmtId="0" fontId="56" fillId="5" borderId="0" applyNumberFormat="0" applyBorder="0" applyAlignment="0" applyProtection="0">
      <alignment vertical="center"/>
    </xf>
    <xf numFmtId="15" fontId="77" fillId="0" borderId="0">
      <alignment vertical="center"/>
    </xf>
    <xf numFmtId="0" fontId="56" fillId="5" borderId="0" applyNumberFormat="0" applyBorder="0" applyAlignment="0" applyProtection="0">
      <alignment vertical="center"/>
    </xf>
    <xf numFmtId="183" fontId="26" fillId="0" borderId="0" applyFont="0" applyFill="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26" fillId="0" borderId="0">
      <alignment vertical="center"/>
    </xf>
    <xf numFmtId="0" fontId="56" fillId="5" borderId="0" applyNumberFormat="0" applyBorder="0" applyAlignment="0" applyProtection="0">
      <alignment vertical="center"/>
    </xf>
    <xf numFmtId="0" fontId="78" fillId="24" borderId="17">
      <alignment vertical="center"/>
      <protection locked="0"/>
    </xf>
    <xf numFmtId="0" fontId="26" fillId="0" borderId="0">
      <alignment vertical="center"/>
    </xf>
    <xf numFmtId="0" fontId="56" fillId="5" borderId="0" applyNumberFormat="0" applyBorder="0" applyAlignment="0" applyProtection="0">
      <alignment vertical="center"/>
    </xf>
    <xf numFmtId="0" fontId="26" fillId="0" borderId="0">
      <alignment vertical="center"/>
    </xf>
    <xf numFmtId="0" fontId="68" fillId="18" borderId="0" applyNumberFormat="0" applyBorder="0" applyAlignment="0" applyProtection="0">
      <alignment vertical="center"/>
    </xf>
    <xf numFmtId="0" fontId="56" fillId="5" borderId="0" applyNumberFormat="0" applyBorder="0" applyAlignment="0" applyProtection="0">
      <alignment vertical="center"/>
    </xf>
    <xf numFmtId="0" fontId="68" fillId="18" borderId="0" applyNumberFormat="0" applyBorder="0" applyAlignment="0" applyProtection="0">
      <alignment vertical="center"/>
    </xf>
    <xf numFmtId="0" fontId="56" fillId="5" borderId="0" applyNumberFormat="0" applyBorder="0" applyAlignment="0" applyProtection="0">
      <alignment vertical="center"/>
    </xf>
    <xf numFmtId="0" fontId="56" fillId="22" borderId="0" applyNumberFormat="0" applyBorder="0" applyAlignment="0" applyProtection="0">
      <alignment vertical="center"/>
    </xf>
    <xf numFmtId="0" fontId="58" fillId="5" borderId="0" applyNumberFormat="0" applyBorder="0" applyAlignment="0" applyProtection="0">
      <alignment vertical="center"/>
    </xf>
    <xf numFmtId="0" fontId="76" fillId="0" borderId="20" applyNumberFormat="0" applyAlignment="0" applyProtection="0">
      <alignment horizontal="left" vertical="center"/>
    </xf>
    <xf numFmtId="0" fontId="73" fillId="19" borderId="15" applyNumberFormat="0" applyAlignment="0" applyProtection="0">
      <alignment vertical="center"/>
    </xf>
    <xf numFmtId="0" fontId="23" fillId="8"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23" fillId="16" borderId="0" applyNumberFormat="0" applyBorder="0" applyAlignment="0" applyProtection="0">
      <alignment vertical="center"/>
    </xf>
    <xf numFmtId="0" fontId="56" fillId="17"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78" fillId="24" borderId="17">
      <alignment vertical="center"/>
      <protection locked="0"/>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56" fillId="22" borderId="0" applyNumberFormat="0" applyBorder="0" applyAlignment="0" applyProtection="0">
      <alignment vertical="center"/>
    </xf>
    <xf numFmtId="15" fontId="77" fillId="0" borderId="0">
      <alignment vertical="center"/>
    </xf>
    <xf numFmtId="0" fontId="82" fillId="0" borderId="0">
      <alignment vertical="center"/>
    </xf>
    <xf numFmtId="9" fontId="26" fillId="0" borderId="0" applyFont="0" applyFill="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17" borderId="0" applyNumberFormat="0" applyBorder="0" applyAlignment="0" applyProtection="0">
      <alignment vertical="center"/>
    </xf>
    <xf numFmtId="0" fontId="23" fillId="9" borderId="0" applyNumberFormat="0" applyBorder="0" applyAlignment="0" applyProtection="0">
      <alignment vertical="center"/>
    </xf>
    <xf numFmtId="0" fontId="56" fillId="4" borderId="0" applyNumberFormat="0" applyBorder="0" applyAlignment="0" applyProtection="0">
      <alignment vertical="center"/>
    </xf>
    <xf numFmtId="0" fontId="26" fillId="0" borderId="0" applyFont="0" applyFill="0" applyBorder="0" applyAlignment="0" applyProtection="0">
      <alignment vertical="center"/>
    </xf>
    <xf numFmtId="0" fontId="23" fillId="9" borderId="0" applyNumberFormat="0" applyBorder="0" applyAlignment="0" applyProtection="0">
      <alignment vertical="center"/>
    </xf>
    <xf numFmtId="0" fontId="56" fillId="4" borderId="0" applyNumberFormat="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65" fillId="0" borderId="12" applyNumberFormat="0" applyFill="0" applyAlignment="0" applyProtection="0">
      <alignment vertical="center"/>
    </xf>
    <xf numFmtId="0" fontId="23" fillId="9" borderId="0" applyNumberFormat="0" applyBorder="0" applyAlignment="0" applyProtection="0">
      <alignment vertical="center"/>
    </xf>
    <xf numFmtId="0" fontId="55" fillId="0" borderId="10" applyNumberFormat="0" applyFill="0" applyAlignment="0" applyProtection="0">
      <alignment vertical="center"/>
    </xf>
    <xf numFmtId="0" fontId="56" fillId="4" borderId="0" applyNumberFormat="0" applyBorder="0" applyAlignment="0" applyProtection="0">
      <alignment vertical="center"/>
    </xf>
    <xf numFmtId="0" fontId="65" fillId="0" borderId="12" applyNumberFormat="0" applyFill="0" applyAlignment="0" applyProtection="0">
      <alignment vertical="center"/>
    </xf>
    <xf numFmtId="0" fontId="23" fillId="9" borderId="0" applyNumberFormat="0" applyBorder="0" applyAlignment="0" applyProtection="0">
      <alignment vertical="center"/>
    </xf>
    <xf numFmtId="0" fontId="65" fillId="0" borderId="12" applyNumberFormat="0" applyFill="0" applyAlignment="0" applyProtection="0">
      <alignment vertical="center"/>
    </xf>
    <xf numFmtId="0" fontId="23" fillId="7" borderId="0" applyNumberFormat="0" applyBorder="0" applyAlignment="0" applyProtection="0">
      <alignment vertical="center"/>
    </xf>
    <xf numFmtId="0" fontId="56" fillId="5" borderId="0" applyNumberFormat="0" applyBorder="0" applyAlignment="0" applyProtection="0">
      <alignment vertical="center"/>
    </xf>
    <xf numFmtId="185" fontId="26" fillId="0" borderId="0" applyFont="0" applyFill="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49" fontId="82" fillId="0" borderId="2">
      <alignment horizontal="left" vertical="center" wrapText="1"/>
    </xf>
    <xf numFmtId="0" fontId="26" fillId="0" borderId="0">
      <alignment vertical="center"/>
    </xf>
    <xf numFmtId="9" fontId="26" fillId="0" borderId="0" applyFont="0" applyFill="0" applyBorder="0" applyAlignment="0" applyProtection="0">
      <alignment vertical="center"/>
    </xf>
    <xf numFmtId="0" fontId="56" fillId="8" borderId="0" applyNumberFormat="0" applyBorder="0" applyAlignment="0" applyProtection="0">
      <alignment vertical="center"/>
    </xf>
    <xf numFmtId="189" fontId="26" fillId="0" borderId="0" applyFont="0" applyFill="0" applyBorder="0" applyAlignment="0" applyProtection="0">
      <alignment vertical="center"/>
    </xf>
    <xf numFmtId="0" fontId="56" fillId="8" borderId="0" applyNumberFormat="0" applyBorder="0" applyAlignment="0" applyProtection="0">
      <alignment vertical="center"/>
    </xf>
    <xf numFmtId="0" fontId="56" fillId="5" borderId="0" applyNumberFormat="0" applyBorder="0" applyAlignment="0" applyProtection="0">
      <alignment vertical="center"/>
    </xf>
    <xf numFmtId="0" fontId="61" fillId="12"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63" fillId="0" borderId="7" applyNumberFormat="0" applyFill="0" applyProtection="0">
      <alignment horizontal="right" vertical="center"/>
    </xf>
    <xf numFmtId="0" fontId="56" fillId="8"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180" fontId="80" fillId="0" borderId="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26" fillId="0" borderId="0">
      <alignment vertical="center"/>
    </xf>
    <xf numFmtId="0" fontId="56" fillId="17" borderId="0" applyNumberFormat="0" applyBorder="0" applyAlignment="0" applyProtection="0">
      <alignment vertical="center"/>
    </xf>
    <xf numFmtId="187" fontId="26" fillId="0" borderId="0" applyFont="0" applyFill="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0" fontId="56" fillId="17" borderId="0" applyNumberFormat="0" applyBorder="0" applyAlignment="0" applyProtection="0">
      <alignment vertical="center"/>
    </xf>
    <xf numFmtId="9" fontId="26" fillId="0" borderId="0" applyFont="0" applyFill="0" applyBorder="0" applyAlignment="0" applyProtection="0">
      <alignment vertical="center"/>
    </xf>
    <xf numFmtId="0" fontId="56" fillId="5" borderId="0" applyNumberFormat="0" applyBorder="0" applyAlignment="0" applyProtection="0">
      <alignment vertical="center"/>
    </xf>
    <xf numFmtId="0" fontId="23" fillId="16" borderId="0" applyNumberFormat="0" applyBorder="0" applyAlignment="0" applyProtection="0">
      <alignment vertical="center"/>
    </xf>
    <xf numFmtId="9" fontId="26" fillId="0" borderId="0" applyFont="0" applyFill="0" applyBorder="0" applyAlignment="0" applyProtection="0">
      <alignment vertical="center"/>
    </xf>
    <xf numFmtId="0" fontId="23" fillId="16" borderId="0" applyNumberFormat="0" applyBorder="0" applyAlignment="0" applyProtection="0">
      <alignment vertical="center"/>
    </xf>
    <xf numFmtId="9" fontId="26" fillId="0" borderId="0" applyFont="0" applyFill="0" applyBorder="0" applyAlignment="0" applyProtection="0">
      <alignment vertical="center"/>
    </xf>
    <xf numFmtId="0" fontId="23" fillId="16" borderId="0" applyNumberFormat="0" applyBorder="0" applyAlignment="0" applyProtection="0">
      <alignment vertical="center"/>
    </xf>
    <xf numFmtId="9" fontId="26" fillId="0" borderId="0" applyFont="0" applyFill="0" applyBorder="0" applyAlignment="0" applyProtection="0">
      <alignment vertical="center"/>
    </xf>
    <xf numFmtId="0" fontId="23" fillId="16" borderId="0" applyNumberFormat="0" applyBorder="0" applyAlignment="0" applyProtection="0">
      <alignment vertical="center"/>
    </xf>
    <xf numFmtId="0" fontId="90" fillId="30" borderId="0" applyNumberFormat="0" applyBorder="0" applyAlignment="0" applyProtection="0">
      <alignment vertical="center"/>
    </xf>
    <xf numFmtId="9" fontId="26" fillId="0" borderId="0" applyFont="0" applyFill="0" applyBorder="0" applyAlignment="0" applyProtection="0">
      <alignment vertical="center"/>
    </xf>
    <xf numFmtId="0" fontId="23" fillId="8" borderId="0" applyNumberFormat="0" applyBorder="0" applyAlignment="0" applyProtection="0">
      <alignment vertical="center"/>
    </xf>
    <xf numFmtId="9" fontId="26" fillId="0" borderId="0" applyFont="0" applyFill="0" applyBorder="0" applyAlignment="0" applyProtection="0">
      <alignment vertical="center"/>
    </xf>
    <xf numFmtId="0" fontId="23" fillId="8" borderId="0" applyNumberFormat="0" applyBorder="0" applyAlignment="0" applyProtection="0">
      <alignment vertical="center"/>
    </xf>
    <xf numFmtId="0" fontId="23" fillId="19" borderId="0" applyNumberFormat="0" applyBorder="0" applyAlignment="0" applyProtection="0">
      <alignment vertical="center"/>
    </xf>
    <xf numFmtId="9" fontId="26" fillId="0" borderId="0" applyFont="0" applyFill="0" applyBorder="0" applyAlignment="0" applyProtection="0">
      <alignment vertical="center"/>
    </xf>
    <xf numFmtId="0" fontId="23" fillId="8" borderId="0" applyNumberFormat="0" applyBorder="0" applyAlignment="0" applyProtection="0">
      <alignment vertical="center"/>
    </xf>
    <xf numFmtId="0" fontId="63" fillId="0" borderId="7" applyNumberFormat="0" applyFill="0" applyProtection="0">
      <alignment horizontal="left" vertical="center"/>
    </xf>
    <xf numFmtId="0" fontId="23" fillId="19" borderId="0" applyNumberFormat="0" applyBorder="0" applyAlignment="0" applyProtection="0">
      <alignment vertical="center"/>
    </xf>
    <xf numFmtId="0" fontId="23" fillId="8"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56" fillId="8" borderId="0" applyNumberFormat="0" applyBorder="0" applyAlignment="0" applyProtection="0">
      <alignment vertical="center"/>
    </xf>
    <xf numFmtId="0" fontId="26" fillId="28" borderId="0" applyNumberFormat="0" applyFont="0" applyBorder="0" applyAlignment="0" applyProtection="0">
      <alignment vertical="center"/>
    </xf>
    <xf numFmtId="0" fontId="56" fillId="5" borderId="0" applyNumberFormat="0" applyBorder="0" applyAlignment="0" applyProtection="0">
      <alignment vertical="center"/>
    </xf>
    <xf numFmtId="0" fontId="56" fillId="11" borderId="0" applyNumberFormat="0" applyBorder="0" applyAlignment="0" applyProtection="0">
      <alignment vertical="center"/>
    </xf>
    <xf numFmtId="0" fontId="56" fillId="5" borderId="0" applyNumberFormat="0" applyBorder="0" applyAlignment="0" applyProtection="0">
      <alignment vertical="center"/>
    </xf>
    <xf numFmtId="0" fontId="80" fillId="0" borderId="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71" fillId="0" borderId="13">
      <alignment horizontal="center" vertical="center"/>
    </xf>
    <xf numFmtId="0" fontId="26" fillId="0" borderId="0">
      <alignment vertical="center"/>
    </xf>
    <xf numFmtId="0" fontId="56" fillId="5" borderId="0" applyNumberFormat="0" applyBorder="0" applyAlignment="0" applyProtection="0">
      <alignment vertical="center"/>
    </xf>
    <xf numFmtId="9" fontId="26" fillId="0" borderId="0" applyFont="0" applyFill="0" applyBorder="0" applyAlignment="0" applyProtection="0">
      <alignment vertical="center"/>
    </xf>
    <xf numFmtId="0" fontId="88" fillId="0" borderId="22" applyNumberFormat="0" applyFill="0" applyAlignment="0" applyProtection="0">
      <alignment vertical="center"/>
    </xf>
    <xf numFmtId="0" fontId="56" fillId="5" borderId="0" applyNumberFormat="0" applyBorder="0" applyAlignment="0" applyProtection="0">
      <alignment vertical="center"/>
    </xf>
    <xf numFmtId="0" fontId="65" fillId="0" borderId="12" applyNumberFormat="0" applyFill="0" applyAlignment="0" applyProtection="0">
      <alignment vertical="center"/>
    </xf>
    <xf numFmtId="0" fontId="56" fillId="5" borderId="0" applyNumberFormat="0" applyBorder="0" applyAlignment="0" applyProtection="0">
      <alignment vertical="center"/>
    </xf>
    <xf numFmtId="0" fontId="65" fillId="0" borderId="12" applyNumberFormat="0" applyFill="0" applyAlignment="0" applyProtection="0">
      <alignment vertical="center"/>
    </xf>
    <xf numFmtId="0" fontId="56" fillId="4"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67" fillId="9" borderId="1" applyNumberFormat="0" applyBorder="0" applyAlignment="0" applyProtection="0">
      <alignment vertical="center"/>
    </xf>
    <xf numFmtId="0" fontId="23" fillId="16" borderId="0" applyNumberFormat="0" applyBorder="0" applyAlignment="0" applyProtection="0">
      <alignment vertical="center"/>
    </xf>
    <xf numFmtId="0" fontId="56" fillId="15" borderId="0" applyNumberFormat="0" applyBorder="0" applyAlignment="0" applyProtection="0">
      <alignment vertical="center"/>
    </xf>
    <xf numFmtId="0" fontId="72" fillId="0" borderId="14" applyNumberFormat="0" applyFill="0" applyAlignment="0" applyProtection="0">
      <alignment vertical="center"/>
    </xf>
    <xf numFmtId="0" fontId="56" fillId="15" borderId="0" applyNumberFormat="0" applyBorder="0" applyAlignment="0" applyProtection="0">
      <alignment vertical="center"/>
    </xf>
    <xf numFmtId="0" fontId="56" fillId="4" borderId="0" applyNumberFormat="0" applyBorder="0" applyAlignment="0" applyProtection="0">
      <alignment vertical="center"/>
    </xf>
    <xf numFmtId="0" fontId="85" fillId="19" borderId="21">
      <alignment horizontal="left" vertical="center"/>
      <protection locked="0" hidden="1"/>
    </xf>
    <xf numFmtId="0" fontId="56" fillId="4" borderId="0" applyNumberFormat="0" applyBorder="0" applyAlignment="0" applyProtection="0">
      <alignment vertical="center"/>
    </xf>
    <xf numFmtId="0" fontId="85" fillId="19" borderId="21">
      <alignment horizontal="left" vertical="center"/>
      <protection locked="0" hidden="1"/>
    </xf>
    <xf numFmtId="0" fontId="72" fillId="0" borderId="14" applyNumberFormat="0" applyFill="0" applyAlignment="0" applyProtection="0">
      <alignment vertical="center"/>
    </xf>
    <xf numFmtId="0" fontId="56" fillId="4" borderId="0" applyNumberFormat="0" applyBorder="0" applyAlignment="0" applyProtection="0">
      <alignment vertical="center"/>
    </xf>
    <xf numFmtId="191" fontId="26" fillId="0" borderId="0" applyFont="0" applyFill="0" applyBorder="0" applyAlignment="0" applyProtection="0">
      <alignment vertical="center"/>
    </xf>
    <xf numFmtId="0" fontId="81" fillId="0" borderId="19" applyNumberFormat="0" applyFill="0" applyAlignment="0" applyProtection="0">
      <alignment vertical="center"/>
    </xf>
    <xf numFmtId="0" fontId="55" fillId="0" borderId="23" applyNumberFormat="0" applyFill="0" applyAlignment="0" applyProtection="0">
      <alignment vertical="center"/>
    </xf>
    <xf numFmtId="0" fontId="56" fillId="4" borderId="0" applyNumberFormat="0" applyBorder="0" applyAlignment="0" applyProtection="0">
      <alignment vertical="center"/>
    </xf>
    <xf numFmtId="0" fontId="55" fillId="0" borderId="23" applyNumberFormat="0" applyFill="0" applyAlignment="0" applyProtection="0">
      <alignment vertical="center"/>
    </xf>
    <xf numFmtId="0" fontId="56" fillId="4" borderId="0" applyNumberFormat="0" applyBorder="0" applyAlignment="0" applyProtection="0">
      <alignment vertical="center"/>
    </xf>
    <xf numFmtId="0" fontId="55" fillId="0" borderId="10" applyNumberFormat="0" applyFill="0" applyAlignment="0" applyProtection="0">
      <alignment vertical="center"/>
    </xf>
    <xf numFmtId="0" fontId="56" fillId="4" borderId="0" applyNumberFormat="0" applyBorder="0" applyAlignment="0" applyProtection="0">
      <alignment vertical="center"/>
    </xf>
    <xf numFmtId="0" fontId="65" fillId="0" borderId="12" applyNumberFormat="0" applyFill="0" applyAlignment="0" applyProtection="0">
      <alignment vertical="center"/>
    </xf>
    <xf numFmtId="0" fontId="55" fillId="0" borderId="10" applyNumberFormat="0" applyFill="0" applyAlignment="0" applyProtection="0">
      <alignment vertical="center"/>
    </xf>
    <xf numFmtId="0" fontId="56" fillId="4" borderId="0" applyNumberFormat="0" applyBorder="0" applyAlignment="0" applyProtection="0">
      <alignment vertical="center"/>
    </xf>
    <xf numFmtId="9" fontId="26" fillId="0" borderId="0" applyFont="0" applyFill="0" applyBorder="0" applyAlignment="0" applyProtection="0">
      <alignment vertical="center"/>
    </xf>
    <xf numFmtId="0" fontId="65" fillId="0" borderId="12" applyNumberFormat="0" applyFill="0" applyAlignment="0" applyProtection="0">
      <alignment vertical="center"/>
    </xf>
    <xf numFmtId="0" fontId="23" fillId="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71" fillId="0" borderId="0" applyNumberFormat="0" applyFill="0" applyBorder="0" applyAlignment="0" applyProtection="0">
      <alignment vertical="center"/>
    </xf>
    <xf numFmtId="0" fontId="56" fillId="19" borderId="0" applyNumberFormat="0" applyBorder="0" applyAlignment="0" applyProtection="0">
      <alignment vertical="center"/>
    </xf>
    <xf numFmtId="0" fontId="56" fillId="19" borderId="0" applyNumberFormat="0" applyBorder="0" applyAlignment="0" applyProtection="0">
      <alignment vertical="center"/>
    </xf>
    <xf numFmtId="0" fontId="56" fillId="11" borderId="0" applyNumberFormat="0" applyBorder="0" applyAlignment="0" applyProtection="0">
      <alignment vertical="center"/>
    </xf>
    <xf numFmtId="0" fontId="65" fillId="0" borderId="12" applyNumberFormat="0" applyFill="0" applyAlignment="0" applyProtection="0">
      <alignment vertical="center"/>
    </xf>
    <xf numFmtId="190" fontId="26" fillId="0" borderId="0" applyFont="0" applyFill="0" applyBorder="0" applyAlignment="0" applyProtection="0">
      <alignment vertical="center"/>
    </xf>
    <xf numFmtId="9" fontId="26" fillId="0" borderId="0" applyFont="0" applyFill="0" applyBorder="0" applyAlignment="0" applyProtection="0">
      <alignment vertical="center"/>
    </xf>
    <xf numFmtId="192" fontId="26" fillId="0" borderId="0" applyFont="0" applyFill="0" applyBorder="0" applyAlignment="0" applyProtection="0">
      <alignment vertical="center"/>
    </xf>
    <xf numFmtId="0" fontId="87" fillId="0" borderId="0" applyNumberFormat="0" applyFill="0" applyBorder="0" applyAlignment="0" applyProtection="0">
      <alignment vertical="center"/>
    </xf>
    <xf numFmtId="0" fontId="81" fillId="0" borderId="19" applyNumberFormat="0" applyFill="0" applyAlignment="0" applyProtection="0">
      <alignment vertical="center"/>
    </xf>
    <xf numFmtId="188" fontId="80" fillId="0" borderId="0">
      <alignment vertical="center"/>
    </xf>
    <xf numFmtId="0" fontId="72" fillId="0" borderId="14" applyNumberFormat="0" applyFill="0" applyAlignment="0" applyProtection="0">
      <alignment vertical="center"/>
    </xf>
    <xf numFmtId="15" fontId="77" fillId="0" borderId="0">
      <alignment vertical="center"/>
    </xf>
    <xf numFmtId="15" fontId="77" fillId="0" borderId="0">
      <alignment vertical="center"/>
    </xf>
    <xf numFmtId="194" fontId="80" fillId="0" borderId="0">
      <alignment vertical="center"/>
    </xf>
    <xf numFmtId="0" fontId="67" fillId="8" borderId="0" applyNumberFormat="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92" fillId="0" borderId="24" applyNumberFormat="0" applyFill="0" applyAlignment="0" applyProtection="0">
      <alignment vertical="center"/>
    </xf>
    <xf numFmtId="0" fontId="58" fillId="5" borderId="0" applyNumberFormat="0" applyBorder="0" applyAlignment="0" applyProtection="0">
      <alignment vertical="center"/>
    </xf>
    <xf numFmtId="0" fontId="76" fillId="0" borderId="20" applyNumberFormat="0" applyAlignment="0" applyProtection="0">
      <alignment horizontal="left" vertical="center"/>
    </xf>
    <xf numFmtId="0" fontId="76" fillId="0" borderId="8">
      <alignment horizontal="left" vertical="center"/>
    </xf>
    <xf numFmtId="0" fontId="76" fillId="0" borderId="8">
      <alignment horizontal="left" vertical="center"/>
    </xf>
    <xf numFmtId="43" fontId="110" fillId="0" borderId="0" applyFont="0" applyFill="0" applyBorder="0" applyAlignment="0" applyProtection="0">
      <alignment vertical="center"/>
    </xf>
    <xf numFmtId="0" fontId="67" fillId="9" borderId="1" applyNumberFormat="0" applyBorder="0" applyAlignment="0" applyProtection="0">
      <alignment vertical="center"/>
    </xf>
    <xf numFmtId="43" fontId="110" fillId="0" borderId="0" applyFont="0" applyFill="0" applyBorder="0" applyAlignment="0" applyProtection="0">
      <alignment vertical="center"/>
    </xf>
    <xf numFmtId="0" fontId="67" fillId="9" borderId="1" applyNumberFormat="0" applyBorder="0" applyAlignment="0" applyProtection="0">
      <alignment vertical="center"/>
    </xf>
    <xf numFmtId="0" fontId="67" fillId="9" borderId="1" applyNumberFormat="0" applyBorder="0" applyAlignment="0" applyProtection="0">
      <alignment vertical="center"/>
    </xf>
    <xf numFmtId="0" fontId="67" fillId="9" borderId="1" applyNumberFormat="0" applyBorder="0" applyAlignment="0" applyProtection="0">
      <alignment vertical="center"/>
    </xf>
    <xf numFmtId="0" fontId="67" fillId="9" borderId="1" applyNumberFormat="0" applyBorder="0" applyAlignment="0" applyProtection="0">
      <alignment vertical="center"/>
    </xf>
    <xf numFmtId="0" fontId="67" fillId="9" borderId="1" applyNumberFormat="0" applyBorder="0" applyAlignment="0" applyProtection="0">
      <alignment vertical="center"/>
    </xf>
    <xf numFmtId="193" fontId="93" fillId="31" borderId="0">
      <alignment vertical="center"/>
    </xf>
    <xf numFmtId="193" fontId="89" fillId="29" borderId="0">
      <alignment vertical="center"/>
    </xf>
    <xf numFmtId="38" fontId="26" fillId="0" borderId="0" applyFont="0" applyFill="0" applyBorder="0" applyAlignment="0" applyProtection="0">
      <alignment vertical="center"/>
    </xf>
    <xf numFmtId="0" fontId="26" fillId="0" borderId="0">
      <alignment vertical="center"/>
    </xf>
    <xf numFmtId="40" fontId="26" fillId="0" borderId="0" applyFont="0" applyFill="0" applyBorder="0" applyAlignment="0" applyProtection="0">
      <alignment vertical="center"/>
    </xf>
    <xf numFmtId="43" fontId="110" fillId="0" borderId="0" applyFont="0" applyFill="0" applyBorder="0" applyAlignment="0" applyProtection="0">
      <alignment vertical="center"/>
    </xf>
    <xf numFmtId="183" fontId="26" fillId="0" borderId="0" applyFont="0" applyFill="0" applyBorder="0" applyAlignment="0" applyProtection="0">
      <alignment vertical="center"/>
    </xf>
    <xf numFmtId="195" fontId="26" fillId="0" borderId="0" applyFont="0" applyFill="0" applyBorder="0" applyAlignment="0" applyProtection="0">
      <alignment vertical="center"/>
    </xf>
    <xf numFmtId="40" fontId="91" fillId="23" borderId="21">
      <alignment horizontal="centerContinuous" vertical="center"/>
    </xf>
    <xf numFmtId="1" fontId="63" fillId="0" borderId="11" applyFill="0" applyProtection="0">
      <alignment horizontal="center" vertical="center"/>
    </xf>
    <xf numFmtId="0" fontId="65" fillId="0" borderId="12" applyNumberFormat="0" applyFill="0" applyAlignment="0" applyProtection="0">
      <alignment vertical="center"/>
    </xf>
    <xf numFmtId="40" fontId="91" fillId="23" borderId="21">
      <alignment horizontal="centerContinuous" vertical="center"/>
    </xf>
    <xf numFmtId="37" fontId="84" fillId="0" borderId="0">
      <alignment vertical="center"/>
    </xf>
    <xf numFmtId="0" fontId="71" fillId="0" borderId="13">
      <alignment horizontal="center" vertical="center"/>
    </xf>
    <xf numFmtId="9" fontId="26" fillId="0" borderId="0" applyFont="0" applyFill="0" applyBorder="0" applyAlignment="0" applyProtection="0">
      <alignment vertical="center"/>
    </xf>
    <xf numFmtId="37" fontId="84" fillId="0" borderId="0">
      <alignment vertical="center"/>
    </xf>
    <xf numFmtId="0" fontId="71" fillId="0" borderId="13">
      <alignment horizontal="center" vertical="center"/>
    </xf>
    <xf numFmtId="37" fontId="84" fillId="0" borderId="0">
      <alignment vertical="center"/>
    </xf>
    <xf numFmtId="0" fontId="71" fillId="0" borderId="13">
      <alignment horizontal="center" vertical="center"/>
    </xf>
    <xf numFmtId="37" fontId="84" fillId="0" borderId="0">
      <alignment vertical="center"/>
    </xf>
    <xf numFmtId="0" fontId="71" fillId="0" borderId="13">
      <alignment horizontal="center" vertical="center"/>
    </xf>
    <xf numFmtId="9" fontId="26" fillId="0" borderId="0" applyFont="0" applyFill="0" applyBorder="0" applyAlignment="0" applyProtection="0">
      <alignment vertical="center"/>
    </xf>
    <xf numFmtId="0" fontId="86" fillId="0" borderId="0">
      <alignment vertical="top"/>
      <protection locked="0"/>
    </xf>
    <xf numFmtId="182" fontId="63" fillId="0" borderId="0">
      <alignment vertical="center"/>
    </xf>
    <xf numFmtId="0" fontId="64" fillId="0" borderId="0">
      <alignment vertical="center"/>
    </xf>
    <xf numFmtId="9" fontId="26" fillId="0" borderId="0" applyFont="0" applyFill="0" applyBorder="0" applyAlignment="0" applyProtection="0">
      <alignment vertical="center"/>
    </xf>
    <xf numFmtId="14" fontId="57" fillId="0" borderId="0">
      <alignment horizontal="center" vertical="center" wrapText="1"/>
      <protection locked="0"/>
    </xf>
    <xf numFmtId="3" fontId="26" fillId="0" borderId="0" applyFont="0" applyFill="0" applyBorder="0" applyAlignment="0" applyProtection="0">
      <alignment vertical="center"/>
    </xf>
    <xf numFmtId="10" fontId="26" fillId="0" borderId="0" applyFont="0" applyFill="0" applyBorder="0" applyAlignment="0" applyProtection="0">
      <alignment vertical="center"/>
    </xf>
    <xf numFmtId="0" fontId="26" fillId="0" borderId="0">
      <alignment vertical="center"/>
    </xf>
    <xf numFmtId="0" fontId="78" fillId="24" borderId="17">
      <alignment vertical="center"/>
      <protection locked="0"/>
    </xf>
    <xf numFmtId="9" fontId="26" fillId="0" borderId="0" applyFont="0" applyFill="0" applyBorder="0" applyAlignment="0" applyProtection="0">
      <alignment vertical="center"/>
    </xf>
    <xf numFmtId="13" fontId="26" fillId="0" borderId="0" applyFont="0" applyFill="0" applyProtection="0">
      <alignment vertical="center"/>
    </xf>
    <xf numFmtId="9" fontId="26" fillId="0" borderId="0" applyFont="0" applyFill="0" applyBorder="0" applyAlignment="0" applyProtection="0">
      <alignment vertical="center"/>
    </xf>
    <xf numFmtId="0" fontId="26" fillId="0" borderId="0" applyNumberFormat="0" applyFont="0" applyFill="0" applyBorder="0" applyAlignment="0" applyProtection="0">
      <alignment horizontal="left" vertical="center"/>
    </xf>
    <xf numFmtId="15" fontId="26" fillId="0" borderId="0" applyFont="0" applyFill="0" applyBorder="0" applyAlignment="0" applyProtection="0">
      <alignment vertical="center"/>
    </xf>
    <xf numFmtId="0" fontId="71" fillId="0" borderId="13">
      <alignment horizontal="center" vertical="center"/>
    </xf>
    <xf numFmtId="0" fontId="63" fillId="0" borderId="7" applyNumberFormat="0" applyFill="0" applyProtection="0">
      <alignment horizontal="right" vertical="center"/>
    </xf>
    <xf numFmtId="15" fontId="26" fillId="0" borderId="0" applyFont="0" applyFill="0" applyBorder="0" applyAlignment="0" applyProtection="0">
      <alignment vertical="center"/>
    </xf>
    <xf numFmtId="0" fontId="63" fillId="0" borderId="7" applyNumberFormat="0" applyFill="0" applyProtection="0">
      <alignment horizontal="right" vertical="center"/>
    </xf>
    <xf numFmtId="4" fontId="26" fillId="0" borderId="0" applyFont="0" applyFill="0" applyBorder="0" applyAlignment="0" applyProtection="0">
      <alignment vertical="center"/>
    </xf>
    <xf numFmtId="0" fontId="63" fillId="0" borderId="7" applyNumberFormat="0" applyFill="0" applyProtection="0">
      <alignment horizontal="right" vertical="center"/>
    </xf>
    <xf numFmtId="4" fontId="26" fillId="0" borderId="0" applyFont="0" applyFill="0" applyBorder="0" applyAlignment="0" applyProtection="0">
      <alignment vertical="center"/>
    </xf>
    <xf numFmtId="0" fontId="26" fillId="0" borderId="0">
      <alignment vertical="center"/>
    </xf>
    <xf numFmtId="0" fontId="71" fillId="0" borderId="13">
      <alignment horizontal="center" vertical="center"/>
    </xf>
    <xf numFmtId="0" fontId="71" fillId="0" borderId="13">
      <alignment horizontal="center" vertical="center"/>
    </xf>
    <xf numFmtId="0" fontId="71" fillId="0" borderId="13">
      <alignment horizontal="center" vertical="center"/>
    </xf>
    <xf numFmtId="0" fontId="71" fillId="0" borderId="13">
      <alignment horizontal="center" vertical="center"/>
    </xf>
    <xf numFmtId="3" fontId="26" fillId="0" borderId="0" applyFont="0" applyFill="0" applyBorder="0" applyAlignment="0" applyProtection="0">
      <alignment vertical="center"/>
    </xf>
    <xf numFmtId="0" fontId="26" fillId="28" borderId="0" applyNumberFormat="0" applyFont="0" applyBorder="0" applyAlignment="0" applyProtection="0">
      <alignment vertical="center"/>
    </xf>
    <xf numFmtId="0" fontId="78" fillId="24" borderId="17">
      <alignment vertical="center"/>
      <protection locked="0"/>
    </xf>
    <xf numFmtId="0" fontId="95" fillId="0" borderId="0">
      <alignment vertical="center"/>
    </xf>
    <xf numFmtId="0" fontId="78" fillId="24" borderId="17">
      <alignment vertical="center"/>
      <protection locked="0"/>
    </xf>
    <xf numFmtId="0" fontId="78" fillId="24" borderId="17">
      <alignment vertical="center"/>
      <protection locked="0"/>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43" fontId="110"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83" fillId="0" borderId="0" applyNumberForma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92" fillId="0" borderId="24" applyNumberFormat="0" applyFill="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72" fillId="0" borderId="14" applyNumberFormat="0" applyFill="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63" fillId="0" borderId="7" applyNumberFormat="0" applyFill="0" applyProtection="0">
      <alignment horizontal="right" vertical="center"/>
    </xf>
    <xf numFmtId="9" fontId="26" fillId="0" borderId="0" applyFont="0" applyFill="0" applyBorder="0" applyAlignment="0" applyProtection="0">
      <alignment vertical="center"/>
    </xf>
    <xf numFmtId="0" fontId="88" fillId="0" borderId="22" applyNumberFormat="0" applyFill="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98" fillId="0" borderId="25" applyNumberFormat="0" applyFill="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199" fontId="26" fillId="0" borderId="0" applyFont="0" applyFill="0" applyBorder="0" applyAlignment="0" applyProtection="0">
      <alignment vertical="center"/>
    </xf>
    <xf numFmtId="0" fontId="63" fillId="0" borderId="7" applyNumberFormat="0" applyFill="0" applyProtection="0">
      <alignment horizontal="right" vertical="center"/>
    </xf>
    <xf numFmtId="0" fontId="63" fillId="0" borderId="7" applyNumberFormat="0" applyFill="0" applyProtection="0">
      <alignment horizontal="right" vertical="center"/>
    </xf>
    <xf numFmtId="0" fontId="65" fillId="0" borderId="12" applyNumberFormat="0" applyFill="0" applyAlignment="0" applyProtection="0">
      <alignment vertical="center"/>
    </xf>
    <xf numFmtId="0" fontId="65" fillId="0" borderId="12" applyNumberFormat="0" applyFill="0" applyAlignment="0" applyProtection="0">
      <alignment vertical="center"/>
    </xf>
    <xf numFmtId="0" fontId="72" fillId="0" borderId="14" applyNumberFormat="0" applyFill="0" applyAlignment="0" applyProtection="0">
      <alignment vertical="center"/>
    </xf>
    <xf numFmtId="0" fontId="65" fillId="0" borderId="12" applyNumberFormat="0" applyFill="0" applyAlignment="0" applyProtection="0">
      <alignment vertical="center"/>
    </xf>
    <xf numFmtId="0" fontId="72" fillId="0" borderId="14" applyNumberFormat="0" applyFill="0" applyAlignment="0" applyProtection="0">
      <alignment vertical="center"/>
    </xf>
    <xf numFmtId="0" fontId="72" fillId="0" borderId="14" applyNumberFormat="0" applyFill="0" applyAlignment="0" applyProtection="0">
      <alignment vertical="center"/>
    </xf>
    <xf numFmtId="0" fontId="72" fillId="0" borderId="14" applyNumberFormat="0" applyFill="0" applyAlignment="0" applyProtection="0">
      <alignment vertical="center"/>
    </xf>
    <xf numFmtId="0" fontId="72" fillId="0" borderId="14" applyNumberFormat="0" applyFill="0" applyAlignment="0" applyProtection="0">
      <alignment vertical="center"/>
    </xf>
    <xf numFmtId="0" fontId="81" fillId="0" borderId="19" applyNumberFormat="0" applyFill="0" applyAlignment="0" applyProtection="0">
      <alignment vertical="center"/>
    </xf>
    <xf numFmtId="0" fontId="61" fillId="7" borderId="0" applyNumberFormat="0" applyBorder="0" applyAlignment="0" applyProtection="0">
      <alignment vertical="center"/>
    </xf>
    <xf numFmtId="0" fontId="72" fillId="0" borderId="14" applyNumberFormat="0" applyFill="0" applyAlignment="0" applyProtection="0">
      <alignment vertical="center"/>
    </xf>
    <xf numFmtId="0" fontId="72" fillId="0" borderId="14" applyNumberFormat="0" applyFill="0" applyAlignment="0" applyProtection="0">
      <alignment vertical="center"/>
    </xf>
    <xf numFmtId="0" fontId="72" fillId="0" borderId="14" applyNumberFormat="0" applyFill="0" applyAlignment="0" applyProtection="0">
      <alignment vertical="center"/>
    </xf>
    <xf numFmtId="0" fontId="72" fillId="0" borderId="14" applyNumberFormat="0" applyFill="0" applyAlignment="0" applyProtection="0">
      <alignment vertical="center"/>
    </xf>
    <xf numFmtId="0" fontId="72" fillId="0" borderId="14" applyNumberFormat="0" applyFill="0" applyAlignment="0" applyProtection="0">
      <alignment vertical="center"/>
    </xf>
    <xf numFmtId="0" fontId="72" fillId="0" borderId="14" applyNumberFormat="0" applyFill="0" applyAlignment="0" applyProtection="0">
      <alignment vertical="center"/>
    </xf>
    <xf numFmtId="0" fontId="72" fillId="0" borderId="14" applyNumberFormat="0" applyFill="0" applyAlignment="0" applyProtection="0">
      <alignment vertical="center"/>
    </xf>
    <xf numFmtId="0" fontId="98" fillId="0" borderId="25" applyNumberFormat="0" applyFill="0" applyAlignment="0" applyProtection="0">
      <alignment vertical="center"/>
    </xf>
    <xf numFmtId="0" fontId="61" fillId="7" borderId="0" applyNumberFormat="0" applyBorder="0" applyAlignment="0" applyProtection="0">
      <alignment vertical="center"/>
    </xf>
    <xf numFmtId="0" fontId="81" fillId="0" borderId="19" applyNumberFormat="0" applyFill="0" applyAlignment="0" applyProtection="0">
      <alignment vertical="center"/>
    </xf>
    <xf numFmtId="0" fontId="61" fillId="7" borderId="0" applyNumberFormat="0" applyBorder="0" applyAlignment="0" applyProtection="0">
      <alignment vertical="center"/>
    </xf>
    <xf numFmtId="0" fontId="81" fillId="0" borderId="19" applyNumberFormat="0" applyFill="0" applyAlignment="0" applyProtection="0">
      <alignment vertical="center"/>
    </xf>
    <xf numFmtId="0" fontId="81" fillId="0" borderId="19" applyNumberFormat="0" applyFill="0" applyAlignment="0" applyProtection="0">
      <alignment vertical="center"/>
    </xf>
    <xf numFmtId="0" fontId="81" fillId="0" borderId="19" applyNumberFormat="0" applyFill="0" applyAlignment="0" applyProtection="0">
      <alignment vertical="center"/>
    </xf>
    <xf numFmtId="0" fontId="81" fillId="0" borderId="19" applyNumberFormat="0" applyFill="0" applyAlignment="0" applyProtection="0">
      <alignment vertical="center"/>
    </xf>
    <xf numFmtId="0" fontId="81" fillId="0" borderId="19" applyNumberFormat="0" applyFill="0" applyAlignment="0" applyProtection="0">
      <alignment vertical="center"/>
    </xf>
    <xf numFmtId="0" fontId="81" fillId="0" borderId="19" applyNumberFormat="0" applyFill="0" applyAlignment="0" applyProtection="0">
      <alignment vertical="center"/>
    </xf>
    <xf numFmtId="0" fontId="81" fillId="0" borderId="19" applyNumberFormat="0" applyFill="0" applyAlignment="0" applyProtection="0">
      <alignment vertical="center"/>
    </xf>
    <xf numFmtId="0" fontId="81" fillId="0" borderId="19" applyNumberFormat="0" applyFill="0" applyAlignment="0" applyProtection="0">
      <alignment vertical="center"/>
    </xf>
    <xf numFmtId="0" fontId="81" fillId="0" borderId="19" applyNumberFormat="0" applyFill="0" applyAlignment="0" applyProtection="0">
      <alignment vertical="center"/>
    </xf>
    <xf numFmtId="0" fontId="81" fillId="0" borderId="19" applyNumberFormat="0" applyFill="0" applyAlignment="0" applyProtection="0">
      <alignment vertical="center"/>
    </xf>
    <xf numFmtId="0" fontId="81" fillId="0" borderId="19" applyNumberFormat="0" applyFill="0" applyAlignment="0" applyProtection="0">
      <alignment vertical="center"/>
    </xf>
    <xf numFmtId="0" fontId="81" fillId="0" borderId="19" applyNumberFormat="0" applyFill="0" applyAlignment="0" applyProtection="0">
      <alignment vertical="center"/>
    </xf>
    <xf numFmtId="0" fontId="81" fillId="0" borderId="19" applyNumberFormat="0" applyFill="0" applyAlignment="0" applyProtection="0">
      <alignment vertical="center"/>
    </xf>
    <xf numFmtId="1" fontId="63" fillId="0" borderId="11" applyFill="0" applyProtection="0">
      <alignment horizontal="center" vertical="center"/>
    </xf>
    <xf numFmtId="0" fontId="98" fillId="0" borderId="0" applyNumberFormat="0" applyFill="0" applyBorder="0" applyAlignment="0" applyProtection="0">
      <alignment vertical="center"/>
    </xf>
    <xf numFmtId="197" fontId="110" fillId="0" borderId="0" applyFont="0" applyFill="0" applyBorder="0" applyAlignment="0" applyProtection="0">
      <alignment vertical="center"/>
    </xf>
    <xf numFmtId="0" fontId="98" fillId="0" borderId="0" applyNumberFormat="0" applyFill="0" applyBorder="0" applyAlignment="0" applyProtection="0">
      <alignment vertical="center"/>
    </xf>
    <xf numFmtId="197" fontId="110" fillId="0" borderId="0" applyFont="0" applyFill="0" applyBorder="0" applyAlignment="0" applyProtection="0">
      <alignment vertical="center"/>
    </xf>
    <xf numFmtId="0" fontId="81" fillId="0" borderId="0" applyNumberFormat="0" applyFill="0" applyBorder="0" applyAlignment="0" applyProtection="0">
      <alignment vertical="center"/>
    </xf>
    <xf numFmtId="43" fontId="110" fillId="0" borderId="0" applyFont="0" applyFill="0" applyBorder="0" applyAlignment="0" applyProtection="0">
      <alignment vertical="center"/>
    </xf>
    <xf numFmtId="0" fontId="81" fillId="0" borderId="0" applyNumberFormat="0" applyFill="0" applyBorder="0" applyAlignment="0" applyProtection="0">
      <alignment vertical="center"/>
    </xf>
    <xf numFmtId="43" fontId="110" fillId="0" borderId="0" applyFon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43" fontId="110" fillId="0" borderId="0" applyFont="0" applyFill="0" applyBorder="0" applyAlignment="0" applyProtection="0">
      <alignment vertical="center"/>
    </xf>
    <xf numFmtId="0" fontId="81" fillId="0" borderId="0" applyNumberFormat="0" applyFill="0" applyBorder="0" applyAlignment="0" applyProtection="0">
      <alignment vertical="center"/>
    </xf>
    <xf numFmtId="43" fontId="110" fillId="0" borderId="0" applyFon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43" fontId="110" fillId="0" borderId="0" applyFont="0" applyFill="0" applyBorder="0" applyAlignment="0" applyProtection="0">
      <alignment vertical="center"/>
    </xf>
    <xf numFmtId="0" fontId="81" fillId="0" borderId="0" applyNumberFormat="0" applyFill="0" applyBorder="0" applyAlignment="0" applyProtection="0">
      <alignment vertical="center"/>
    </xf>
    <xf numFmtId="43" fontId="110" fillId="0" borderId="0" applyFon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43" fontId="110" fillId="0" borderId="0" applyFont="0" applyFill="0" applyBorder="0" applyAlignment="0" applyProtection="0">
      <alignment vertical="center"/>
    </xf>
    <xf numFmtId="0" fontId="81" fillId="0" borderId="0" applyNumberFormat="0" applyFill="0" applyBorder="0" applyAlignment="0" applyProtection="0">
      <alignment vertical="center"/>
    </xf>
    <xf numFmtId="43" fontId="110" fillId="0" borderId="0" applyFon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43" fontId="110" fillId="0" borderId="0" applyFont="0" applyFill="0" applyBorder="0" applyAlignment="0" applyProtection="0">
      <alignment vertical="center"/>
    </xf>
    <xf numFmtId="0" fontId="81" fillId="0" borderId="0" applyNumberFormat="0" applyFill="0" applyBorder="0" applyAlignment="0" applyProtection="0">
      <alignment vertical="center"/>
    </xf>
    <xf numFmtId="43" fontId="110" fillId="0" borderId="0" applyFon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110" fillId="0" borderId="0">
      <alignment vertical="center"/>
    </xf>
    <xf numFmtId="0" fontId="83" fillId="0" borderId="0" applyNumberFormat="0" applyFill="0" applyBorder="0" applyAlignment="0" applyProtection="0">
      <alignment vertical="center"/>
    </xf>
    <xf numFmtId="0" fontId="110" fillId="0" borderId="0">
      <alignment vertical="center"/>
    </xf>
    <xf numFmtId="0" fontId="73" fillId="19" borderId="15" applyNumberFormat="0" applyAlignment="0" applyProtection="0">
      <alignment vertical="center"/>
    </xf>
    <xf numFmtId="0" fontId="83" fillId="0" borderId="0" applyNumberFormat="0" applyFill="0" applyBorder="0" applyAlignment="0" applyProtection="0">
      <alignment vertical="center"/>
    </xf>
    <xf numFmtId="0" fontId="94" fillId="0" borderId="7" applyNumberFormat="0" applyFill="0" applyProtection="0">
      <alignment horizontal="center" vertical="center"/>
    </xf>
    <xf numFmtId="0" fontId="94" fillId="0" borderId="7" applyNumberFormat="0" applyFill="0" applyProtection="0">
      <alignment horizontal="center" vertical="center"/>
    </xf>
    <xf numFmtId="0" fontId="94" fillId="0" borderId="7" applyNumberFormat="0" applyFill="0" applyProtection="0">
      <alignment horizontal="center" vertical="center"/>
    </xf>
    <xf numFmtId="0" fontId="94" fillId="0" borderId="7" applyNumberFormat="0" applyFill="0" applyProtection="0">
      <alignment horizontal="center" vertical="center"/>
    </xf>
    <xf numFmtId="0" fontId="94" fillId="0" borderId="7" applyNumberFormat="0" applyFill="0" applyProtection="0">
      <alignment horizontal="center" vertical="center"/>
    </xf>
    <xf numFmtId="0" fontId="68" fillId="10" borderId="0" applyNumberFormat="0" applyBorder="0" applyAlignment="0" applyProtection="0">
      <alignment vertical="center"/>
    </xf>
    <xf numFmtId="0" fontId="94" fillId="0" borderId="7" applyNumberFormat="0" applyFill="0" applyProtection="0">
      <alignment horizontal="center" vertical="center"/>
    </xf>
    <xf numFmtId="0" fontId="94" fillId="0" borderId="7" applyNumberFormat="0" applyFill="0" applyProtection="0">
      <alignment horizontal="center" vertical="center"/>
    </xf>
    <xf numFmtId="0" fontId="94" fillId="0" borderId="7" applyNumberFormat="0" applyFill="0" applyProtection="0">
      <alignment horizontal="center"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59" fillId="0" borderId="11" applyNumberFormat="0" applyFill="0" applyProtection="0">
      <alignment horizontal="center" vertical="center"/>
    </xf>
    <xf numFmtId="0" fontId="59" fillId="0" borderId="11" applyNumberFormat="0" applyFill="0" applyProtection="0">
      <alignment horizontal="center" vertical="center"/>
    </xf>
    <xf numFmtId="0" fontId="59" fillId="0" borderId="11" applyNumberFormat="0" applyFill="0" applyProtection="0">
      <alignment horizontal="center" vertical="center"/>
    </xf>
    <xf numFmtId="0" fontId="59" fillId="0" borderId="11" applyNumberFormat="0" applyFill="0" applyProtection="0">
      <alignment horizontal="center" vertical="center"/>
    </xf>
    <xf numFmtId="0" fontId="59" fillId="0" borderId="11" applyNumberFormat="0" applyFill="0" applyProtection="0">
      <alignment horizontal="center" vertical="center"/>
    </xf>
    <xf numFmtId="0" fontId="59" fillId="0" borderId="11" applyNumberFormat="0" applyFill="0" applyProtection="0">
      <alignment horizontal="center" vertical="center"/>
    </xf>
    <xf numFmtId="0" fontId="59" fillId="0" borderId="11" applyNumberFormat="0" applyFill="0" applyProtection="0">
      <alignment horizontal="center" vertical="center"/>
    </xf>
    <xf numFmtId="0" fontId="68" fillId="10" borderId="0" applyNumberFormat="0" applyBorder="0" applyAlignment="0" applyProtection="0">
      <alignment vertical="center"/>
    </xf>
    <xf numFmtId="0" fontId="97" fillId="0" borderId="0" applyNumberFormat="0" applyFill="0" applyBorder="0" applyAlignment="0" applyProtection="0">
      <alignment vertical="center"/>
    </xf>
    <xf numFmtId="0" fontId="68" fillId="10" borderId="0" applyNumberFormat="0" applyBorder="0" applyAlignment="0" applyProtection="0">
      <alignment vertical="center"/>
    </xf>
    <xf numFmtId="0" fontId="97" fillId="0" borderId="0" applyNumberFormat="0" applyFill="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97" fillId="0" borderId="0" applyNumberFormat="0" applyFill="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97" fillId="0" borderId="0" applyNumberFormat="0" applyFill="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97" fillId="0" borderId="0" applyNumberFormat="0" applyFill="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100" fillId="18" borderId="0" applyNumberFormat="0" applyBorder="0" applyAlignment="0" applyProtection="0">
      <alignment vertical="center"/>
    </xf>
    <xf numFmtId="0" fontId="68" fillId="10" borderId="0" applyNumberFormat="0" applyBorder="0" applyAlignment="0" applyProtection="0">
      <alignment vertical="center"/>
    </xf>
    <xf numFmtId="0" fontId="100" fillId="18" borderId="0" applyNumberFormat="0" applyBorder="0" applyAlignment="0" applyProtection="0">
      <alignment vertical="center"/>
    </xf>
    <xf numFmtId="0" fontId="100" fillId="18" borderId="0" applyNumberFormat="0" applyBorder="0" applyAlignment="0" applyProtection="0">
      <alignment vertical="center"/>
    </xf>
    <xf numFmtId="0" fontId="100" fillId="18"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100" fillId="10" borderId="0" applyNumberFormat="0" applyBorder="0" applyAlignment="0" applyProtection="0">
      <alignment vertical="center"/>
    </xf>
    <xf numFmtId="0" fontId="100" fillId="10" borderId="0" applyNumberFormat="0" applyBorder="0" applyAlignment="0" applyProtection="0">
      <alignment vertical="center"/>
    </xf>
    <xf numFmtId="0" fontId="100" fillId="10" borderId="0" applyNumberFormat="0" applyBorder="0" applyAlignment="0" applyProtection="0">
      <alignment vertical="center"/>
    </xf>
    <xf numFmtId="0" fontId="100" fillId="10" borderId="0" applyNumberFormat="0" applyBorder="0" applyAlignment="0" applyProtection="0">
      <alignment vertical="center"/>
    </xf>
    <xf numFmtId="0" fontId="100" fillId="10" borderId="0" applyNumberFormat="0" applyBorder="0" applyAlignment="0" applyProtection="0">
      <alignment vertical="center"/>
    </xf>
    <xf numFmtId="0" fontId="110" fillId="0" borderId="0">
      <alignment vertical="center"/>
    </xf>
    <xf numFmtId="0" fontId="100" fillId="10" borderId="0" applyNumberFormat="0" applyBorder="0" applyAlignment="0" applyProtection="0">
      <alignment vertical="center"/>
    </xf>
    <xf numFmtId="0" fontId="100" fillId="10" borderId="0" applyNumberFormat="0" applyBorder="0" applyAlignment="0" applyProtection="0">
      <alignment vertical="center"/>
    </xf>
    <xf numFmtId="0" fontId="74" fillId="21" borderId="0" applyNumberFormat="0" applyBorder="0" applyAlignment="0" applyProtection="0">
      <alignment vertical="center"/>
    </xf>
    <xf numFmtId="0" fontId="100" fillId="10" borderId="0" applyNumberFormat="0" applyBorder="0" applyAlignment="0" applyProtection="0">
      <alignment vertical="center"/>
    </xf>
    <xf numFmtId="0" fontId="69" fillId="10"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77" fillId="0" borderId="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55" fillId="0" borderId="10" applyNumberFormat="0" applyFill="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01" fillId="0" borderId="26" applyNumberFormat="0" applyFill="0" applyAlignment="0" applyProtection="0">
      <alignment vertical="center"/>
    </xf>
    <xf numFmtId="0" fontId="26" fillId="0" borderId="0">
      <alignment vertical="center"/>
    </xf>
    <xf numFmtId="0" fontId="61" fillId="7" borderId="0" applyNumberFormat="0" applyBorder="0" applyAlignment="0" applyProtection="0">
      <alignment vertical="center"/>
    </xf>
    <xf numFmtId="0" fontId="26" fillId="0" borderId="0">
      <alignment vertical="center"/>
    </xf>
    <xf numFmtId="0" fontId="61" fillId="7" borderId="0" applyNumberFormat="0" applyBorder="0" applyAlignment="0" applyProtection="0">
      <alignment vertical="center"/>
    </xf>
    <xf numFmtId="0" fontId="26" fillId="0" borderId="0">
      <alignment vertical="center"/>
    </xf>
    <xf numFmtId="0" fontId="61" fillId="7" borderId="0" applyNumberFormat="0" applyBorder="0" applyAlignment="0" applyProtection="0">
      <alignment vertical="center"/>
    </xf>
    <xf numFmtId="0" fontId="26" fillId="0" borderId="0">
      <alignment vertical="center"/>
    </xf>
    <xf numFmtId="0" fontId="26" fillId="0" borderId="0">
      <alignment vertical="center"/>
    </xf>
    <xf numFmtId="0" fontId="61" fillId="7" borderId="0" applyNumberFormat="0" applyBorder="0" applyAlignment="0" applyProtection="0">
      <alignment vertical="center"/>
    </xf>
    <xf numFmtId="0" fontId="26" fillId="0" borderId="0">
      <alignment vertical="center"/>
    </xf>
    <xf numFmtId="0" fontId="110" fillId="0" borderId="0">
      <alignment vertical="center"/>
    </xf>
    <xf numFmtId="0" fontId="110" fillId="0" borderId="0">
      <alignment vertical="center"/>
    </xf>
    <xf numFmtId="0" fontId="102" fillId="17" borderId="27" applyNumberFormat="0" applyAlignment="0" applyProtection="0">
      <alignment vertical="center"/>
    </xf>
    <xf numFmtId="0" fontId="110" fillId="0" borderId="0">
      <alignment vertical="center"/>
    </xf>
    <xf numFmtId="0" fontId="26" fillId="0" borderId="0">
      <alignment vertical="center"/>
    </xf>
    <xf numFmtId="0" fontId="110" fillId="0" borderId="0">
      <alignment vertical="center"/>
    </xf>
    <xf numFmtId="0" fontId="110" fillId="9" borderId="16" applyNumberFormat="0" applyFont="0" applyAlignment="0" applyProtection="0">
      <alignment vertical="center"/>
    </xf>
    <xf numFmtId="0" fontId="26" fillId="0" borderId="0">
      <alignment vertical="center"/>
    </xf>
    <xf numFmtId="0" fontId="110" fillId="9" borderId="16" applyNumberFormat="0" applyFon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110" fillId="0" borderId="0">
      <alignment vertical="center"/>
    </xf>
    <xf numFmtId="0" fontId="110" fillId="9" borderId="16" applyNumberFormat="0" applyFont="0" applyAlignment="0" applyProtection="0">
      <alignment vertical="center"/>
    </xf>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alignment vertical="center"/>
    </xf>
    <xf numFmtId="0" fontId="110" fillId="0" borderId="0">
      <alignment vertical="center"/>
    </xf>
    <xf numFmtId="0" fontId="110" fillId="9" borderId="16" applyNumberFormat="0" applyFon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58" fillId="32" borderId="0" applyNumberFormat="0" applyBorder="0" applyAlignment="0" applyProtection="0">
      <alignment vertical="center"/>
    </xf>
    <xf numFmtId="0" fontId="26" fillId="0" borderId="0">
      <alignment vertical="center"/>
    </xf>
    <xf numFmtId="0" fontId="58" fillId="32"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10" fillId="0" borderId="0">
      <alignment vertical="center"/>
    </xf>
    <xf numFmtId="0" fontId="26" fillId="0" borderId="0">
      <alignment vertical="center"/>
    </xf>
    <xf numFmtId="0" fontId="26" fillId="0" borderId="0">
      <alignment vertical="center"/>
    </xf>
    <xf numFmtId="0" fontId="82"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58" fillId="25"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7" fillId="0" borderId="0">
      <alignment vertical="center"/>
    </xf>
    <xf numFmtId="0" fontId="7" fillId="0" borderId="0">
      <alignment vertical="center"/>
    </xf>
    <xf numFmtId="0" fontId="26" fillId="0" borderId="0">
      <alignment vertical="center"/>
    </xf>
    <xf numFmtId="0" fontId="26" fillId="0" borderId="0">
      <alignment vertical="center"/>
    </xf>
    <xf numFmtId="0" fontId="7"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7" fillId="0" borderId="0">
      <alignment vertical="center"/>
    </xf>
    <xf numFmtId="0" fontId="7"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7"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79" fillId="8" borderId="18" applyNumberForma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02" fillId="17" borderId="27" applyNumberFormat="0" applyAlignment="0" applyProtection="0">
      <alignment vertical="center"/>
    </xf>
    <xf numFmtId="0" fontId="26" fillId="0" borderId="0">
      <alignment vertical="center"/>
    </xf>
    <xf numFmtId="0" fontId="26" fillId="0" borderId="0">
      <alignment vertical="center"/>
    </xf>
    <xf numFmtId="0" fontId="102" fillId="17" borderId="27" applyNumberFormat="0" applyAlignment="0" applyProtection="0">
      <alignment vertical="center"/>
    </xf>
    <xf numFmtId="0" fontId="79" fillId="8" borderId="18" applyNumberForma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10" fillId="0" borderId="0">
      <alignment vertical="center"/>
    </xf>
    <xf numFmtId="0" fontId="11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10" fillId="0" borderId="0">
      <alignment vertical="center"/>
    </xf>
    <xf numFmtId="0" fontId="73" fillId="19" borderId="15" applyNumberFormat="0" applyAlignment="0" applyProtection="0">
      <alignment vertical="center"/>
    </xf>
    <xf numFmtId="0" fontId="26" fillId="0" borderId="0">
      <alignment vertical="center"/>
    </xf>
    <xf numFmtId="0" fontId="73" fillId="19" borderId="15" applyNumberFormat="0" applyAlignment="0" applyProtection="0">
      <alignment vertical="center"/>
    </xf>
    <xf numFmtId="0" fontId="26" fillId="0" borderId="0">
      <alignment vertical="center"/>
    </xf>
    <xf numFmtId="0" fontId="73" fillId="19" borderId="15" applyNumberFormat="0" applyAlignment="0" applyProtection="0">
      <alignment vertical="center"/>
    </xf>
    <xf numFmtId="0" fontId="26" fillId="0" borderId="0">
      <alignment vertical="center"/>
    </xf>
    <xf numFmtId="0" fontId="73" fillId="19" borderId="15" applyNumberFormat="0" applyAlignment="0" applyProtection="0">
      <alignment vertical="center"/>
    </xf>
    <xf numFmtId="0" fontId="26" fillId="0" borderId="0">
      <alignment vertical="center"/>
    </xf>
    <xf numFmtId="0" fontId="73" fillId="19" borderId="15" applyNumberFormat="0" applyAlignment="0" applyProtection="0">
      <alignment vertical="center"/>
    </xf>
    <xf numFmtId="0" fontId="26" fillId="0" borderId="0">
      <alignment vertical="center"/>
    </xf>
    <xf numFmtId="0" fontId="26" fillId="0" borderId="0">
      <alignment vertical="center"/>
    </xf>
    <xf numFmtId="0" fontId="70" fillId="7" borderId="0" applyNumberFormat="0" applyBorder="0" applyAlignment="0" applyProtection="0">
      <alignment vertical="center"/>
    </xf>
    <xf numFmtId="0" fontId="73" fillId="19" borderId="15" applyNumberFormat="0" applyAlignment="0" applyProtection="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26" fillId="0" borderId="0">
      <alignment vertical="center"/>
    </xf>
    <xf numFmtId="0" fontId="79" fillId="8" borderId="18" applyNumberFormat="0" applyAlignment="0" applyProtection="0">
      <alignment vertical="center"/>
    </xf>
    <xf numFmtId="0" fontId="26" fillId="0" borderId="0">
      <alignment vertical="center"/>
    </xf>
    <xf numFmtId="0" fontId="79" fillId="8" borderId="18" applyNumberFormat="0" applyAlignment="0" applyProtection="0">
      <alignment vertical="center"/>
    </xf>
    <xf numFmtId="0" fontId="110" fillId="0" borderId="0">
      <alignment vertical="center"/>
    </xf>
    <xf numFmtId="0" fontId="11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63" fillId="0" borderId="0">
      <alignment vertical="center"/>
    </xf>
    <xf numFmtId="0" fontId="26" fillId="0" borderId="0">
      <alignment vertical="center"/>
    </xf>
    <xf numFmtId="0" fontId="26" fillId="0" borderId="0">
      <alignment vertical="center"/>
    </xf>
    <xf numFmtId="0" fontId="26" fillId="0" borderId="0">
      <alignment vertical="center"/>
    </xf>
    <xf numFmtId="0" fontId="79" fillId="8" borderId="18" applyNumberFormat="0" applyAlignment="0" applyProtection="0">
      <alignment vertical="center"/>
    </xf>
    <xf numFmtId="0" fontId="26" fillId="0" borderId="0">
      <alignment vertical="center"/>
    </xf>
    <xf numFmtId="0" fontId="26" fillId="0" borderId="0">
      <alignment vertical="center"/>
    </xf>
    <xf numFmtId="0" fontId="11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1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10" fillId="0" borderId="0">
      <alignment vertical="center"/>
    </xf>
    <xf numFmtId="0" fontId="110" fillId="0" borderId="0">
      <alignment vertical="center"/>
    </xf>
    <xf numFmtId="0" fontId="11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10" fillId="0" borderId="0">
      <alignment vertical="center"/>
    </xf>
    <xf numFmtId="0" fontId="110" fillId="0" borderId="0">
      <alignment vertical="center"/>
    </xf>
    <xf numFmtId="0" fontId="101" fillId="0" borderId="26" applyNumberFormat="0" applyFill="0" applyAlignment="0" applyProtection="0">
      <alignment vertical="center"/>
    </xf>
    <xf numFmtId="0" fontId="110" fillId="0" borderId="0">
      <alignment vertical="center"/>
    </xf>
    <xf numFmtId="0" fontId="110" fillId="0" borderId="0">
      <alignment vertical="center"/>
    </xf>
    <xf numFmtId="0" fontId="101" fillId="0" borderId="26" applyNumberFormat="0" applyFill="0" applyAlignment="0" applyProtection="0">
      <alignment vertical="center"/>
    </xf>
    <xf numFmtId="0" fontId="110" fillId="0" borderId="0">
      <alignment vertical="center"/>
    </xf>
    <xf numFmtId="0" fontId="110" fillId="0" borderId="0">
      <alignment vertical="center"/>
    </xf>
    <xf numFmtId="0" fontId="110" fillId="0" borderId="0">
      <alignment vertical="center"/>
    </xf>
    <xf numFmtId="0" fontId="101" fillId="0" borderId="26" applyNumberFormat="0" applyFill="0" applyAlignment="0" applyProtection="0">
      <alignment vertical="center"/>
    </xf>
    <xf numFmtId="0" fontId="110" fillId="0" borderId="0">
      <alignment vertical="center"/>
    </xf>
    <xf numFmtId="0" fontId="110" fillId="0" borderId="0">
      <alignment vertical="center"/>
    </xf>
    <xf numFmtId="0" fontId="101" fillId="0" borderId="26" applyNumberFormat="0" applyFill="0" applyAlignment="0" applyProtection="0">
      <alignment vertical="center"/>
    </xf>
    <xf numFmtId="0" fontId="110" fillId="0" borderId="0">
      <alignment vertical="center"/>
    </xf>
    <xf numFmtId="0" fontId="110" fillId="0" borderId="0">
      <alignment vertical="center"/>
    </xf>
    <xf numFmtId="0" fontId="101" fillId="0" borderId="26" applyNumberFormat="0" applyFill="0" applyAlignment="0" applyProtection="0">
      <alignment vertical="center"/>
    </xf>
    <xf numFmtId="0" fontId="110" fillId="0" borderId="0">
      <alignment vertical="center"/>
    </xf>
    <xf numFmtId="0" fontId="110" fillId="0" borderId="0">
      <alignment vertical="center"/>
    </xf>
    <xf numFmtId="0" fontId="101" fillId="0" borderId="26" applyNumberFormat="0" applyFill="0" applyAlignment="0" applyProtection="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7" fillId="0" borderId="0" applyAlignment="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10" fillId="0" borderId="0">
      <alignment vertical="center"/>
    </xf>
    <xf numFmtId="0" fontId="110" fillId="0" borderId="0">
      <alignment vertical="center"/>
    </xf>
    <xf numFmtId="0" fontId="26" fillId="0" borderId="0">
      <alignment vertical="center"/>
    </xf>
    <xf numFmtId="0" fontId="110" fillId="0" borderId="0">
      <alignment vertical="center"/>
    </xf>
    <xf numFmtId="0" fontId="1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6" fillId="0" borderId="0">
      <alignment vertical="center"/>
    </xf>
    <xf numFmtId="0" fontId="110" fillId="0" borderId="0">
      <alignment vertical="center"/>
    </xf>
    <xf numFmtId="0" fontId="110" fillId="0" borderId="0">
      <alignment vertical="center"/>
    </xf>
    <xf numFmtId="0" fontId="26" fillId="0" borderId="0">
      <alignment vertical="center"/>
    </xf>
    <xf numFmtId="0" fontId="26" fillId="0" borderId="0">
      <alignment vertical="center"/>
    </xf>
    <xf numFmtId="0" fontId="110" fillId="0" borderId="0">
      <alignment vertical="center"/>
    </xf>
    <xf numFmtId="0" fontId="75" fillId="0" borderId="1">
      <alignment horizontal="left" vertical="center"/>
    </xf>
    <xf numFmtId="0" fontId="75" fillId="0" borderId="1">
      <alignment horizontal="left" vertical="center"/>
    </xf>
    <xf numFmtId="0" fontId="110" fillId="9" borderId="16" applyNumberFormat="0" applyFont="0" applyAlignment="0" applyProtection="0">
      <alignment vertical="center"/>
    </xf>
    <xf numFmtId="0" fontId="75" fillId="0" borderId="1">
      <alignment horizontal="left" vertical="center"/>
    </xf>
    <xf numFmtId="0" fontId="75" fillId="0" borderId="1">
      <alignment horizontal="left" vertical="center"/>
    </xf>
    <xf numFmtId="0" fontId="110" fillId="9" borderId="16" applyNumberFormat="0" applyFont="0" applyAlignment="0" applyProtection="0">
      <alignment vertical="center"/>
    </xf>
    <xf numFmtId="0" fontId="75" fillId="0" borderId="1">
      <alignment horizontal="left" vertical="center"/>
    </xf>
    <xf numFmtId="0" fontId="75" fillId="0" borderId="1">
      <alignment horizontal="left" vertical="center"/>
    </xf>
    <xf numFmtId="0" fontId="75" fillId="0" borderId="1">
      <alignment horizontal="left" vertical="center"/>
    </xf>
    <xf numFmtId="0" fontId="110" fillId="0" borderId="0">
      <alignment vertical="center"/>
    </xf>
    <xf numFmtId="0" fontId="110" fillId="0" borderId="0">
      <alignment vertical="center"/>
    </xf>
    <xf numFmtId="0" fontId="11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05" fillId="8" borderId="15" applyNumberFormat="0" applyAlignment="0" applyProtection="0">
      <alignment vertical="center"/>
    </xf>
    <xf numFmtId="0" fontId="26" fillId="0" borderId="0">
      <alignment vertical="center"/>
    </xf>
    <xf numFmtId="1" fontId="63" fillId="0" borderId="11" applyFill="0" applyProtection="0">
      <alignment horizontal="center" vertical="center"/>
    </xf>
    <xf numFmtId="0" fontId="7" fillId="0" borderId="0">
      <alignment vertical="center"/>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97" fillId="0" borderId="0" applyNumberFormat="0" applyFill="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97" fillId="0" borderId="0" applyNumberFormat="0" applyFill="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63" fillId="0" borderId="7" applyNumberFormat="0" applyFill="0" applyProtection="0">
      <alignment horizontal="lef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70" fillId="7"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55" fillId="0" borderId="10" applyNumberFormat="0" applyFill="0" applyAlignment="0" applyProtection="0">
      <alignment vertical="center"/>
    </xf>
    <xf numFmtId="0" fontId="55" fillId="0" borderId="10" applyNumberFormat="0" applyFill="0" applyAlignment="0" applyProtection="0">
      <alignment vertical="center"/>
    </xf>
    <xf numFmtId="0" fontId="55" fillId="0" borderId="10" applyNumberFormat="0" applyFill="0" applyAlignment="0" applyProtection="0">
      <alignment vertical="center"/>
    </xf>
    <xf numFmtId="0" fontId="55" fillId="0" borderId="23" applyNumberFormat="0" applyFill="0" applyAlignment="0" applyProtection="0">
      <alignment vertical="center"/>
    </xf>
    <xf numFmtId="0" fontId="104" fillId="0" borderId="0" applyNumberFormat="0" applyFill="0" applyBorder="0" applyAlignment="0" applyProtection="0">
      <alignment vertical="center"/>
    </xf>
    <xf numFmtId="0" fontId="55" fillId="0" borderId="10" applyNumberFormat="0" applyFill="0" applyAlignment="0" applyProtection="0">
      <alignment vertical="center"/>
    </xf>
    <xf numFmtId="0" fontId="55" fillId="0" borderId="10" applyNumberFormat="0" applyFill="0" applyAlignment="0" applyProtection="0">
      <alignment vertical="center"/>
    </xf>
    <xf numFmtId="0" fontId="55" fillId="0" borderId="10" applyNumberFormat="0" applyFill="0" applyAlignment="0" applyProtection="0">
      <alignment vertical="center"/>
    </xf>
    <xf numFmtId="0" fontId="55" fillId="0" borderId="10" applyNumberFormat="0" applyFill="0" applyAlignment="0" applyProtection="0">
      <alignment vertical="center"/>
    </xf>
    <xf numFmtId="0" fontId="55" fillId="0" borderId="23" applyNumberFormat="0" applyFill="0" applyAlignment="0" applyProtection="0">
      <alignment vertical="center"/>
    </xf>
    <xf numFmtId="0" fontId="55" fillId="0" borderId="10" applyNumberFormat="0" applyFill="0" applyAlignment="0" applyProtection="0">
      <alignment vertical="center"/>
    </xf>
    <xf numFmtId="0" fontId="55" fillId="0" borderId="10" applyNumberFormat="0" applyFill="0" applyAlignment="0" applyProtection="0">
      <alignment vertical="center"/>
    </xf>
    <xf numFmtId="0" fontId="55" fillId="0" borderId="10" applyNumberFormat="0" applyFill="0" applyAlignment="0" applyProtection="0">
      <alignment vertical="center"/>
    </xf>
    <xf numFmtId="0" fontId="55" fillId="0" borderId="10" applyNumberFormat="0" applyFill="0" applyAlignment="0" applyProtection="0">
      <alignment vertical="center"/>
    </xf>
    <xf numFmtId="0" fontId="104" fillId="0" borderId="0" applyNumberFormat="0" applyFill="0" applyBorder="0" applyAlignment="0" applyProtection="0">
      <alignment vertical="center"/>
    </xf>
    <xf numFmtId="0" fontId="55" fillId="0" borderId="10" applyNumberFormat="0" applyFill="0" applyAlignment="0" applyProtection="0">
      <alignment vertical="center"/>
    </xf>
    <xf numFmtId="0" fontId="55" fillId="0" borderId="10" applyNumberFormat="0" applyFill="0" applyAlignment="0" applyProtection="0">
      <alignment vertical="center"/>
    </xf>
    <xf numFmtId="0" fontId="55" fillId="0" borderId="10" applyNumberFormat="0" applyFill="0" applyAlignment="0" applyProtection="0">
      <alignment vertical="center"/>
    </xf>
    <xf numFmtId="0" fontId="55" fillId="0" borderId="10" applyNumberFormat="0" applyFill="0" applyAlignment="0" applyProtection="0">
      <alignment vertical="center"/>
    </xf>
    <xf numFmtId="0" fontId="55" fillId="0" borderId="10" applyNumberFormat="0" applyFill="0" applyAlignment="0" applyProtection="0">
      <alignment vertical="center"/>
    </xf>
    <xf numFmtId="0" fontId="55" fillId="0" borderId="10" applyNumberFormat="0" applyFill="0" applyAlignment="0" applyProtection="0">
      <alignment vertical="center"/>
    </xf>
    <xf numFmtId="0" fontId="55" fillId="0" borderId="10" applyNumberFormat="0" applyFill="0" applyAlignment="0" applyProtection="0">
      <alignment vertical="center"/>
    </xf>
    <xf numFmtId="0" fontId="55" fillId="0" borderId="10" applyNumberFormat="0" applyFill="0" applyAlignment="0" applyProtection="0">
      <alignment vertical="center"/>
    </xf>
    <xf numFmtId="0" fontId="55" fillId="0" borderId="10" applyNumberFormat="0" applyFill="0" applyAlignment="0" applyProtection="0">
      <alignment vertical="center"/>
    </xf>
    <xf numFmtId="0" fontId="104" fillId="0" borderId="0" applyNumberFormat="0" applyFill="0" applyBorder="0" applyAlignment="0" applyProtection="0">
      <alignment vertical="center"/>
    </xf>
    <xf numFmtId="0" fontId="55" fillId="0" borderId="10" applyNumberFormat="0" applyFill="0" applyAlignment="0" applyProtection="0">
      <alignment vertical="center"/>
    </xf>
    <xf numFmtId="0" fontId="55" fillId="0" borderId="10" applyNumberFormat="0" applyFill="0" applyAlignment="0" applyProtection="0">
      <alignment vertical="center"/>
    </xf>
    <xf numFmtId="0" fontId="55" fillId="0" borderId="10" applyNumberFormat="0" applyFill="0" applyAlignment="0" applyProtection="0">
      <alignment vertical="center"/>
    </xf>
    <xf numFmtId="0" fontId="55" fillId="0" borderId="10" applyNumberFormat="0" applyFill="0" applyAlignment="0" applyProtection="0">
      <alignment vertical="center"/>
    </xf>
    <xf numFmtId="0" fontId="55" fillId="0" borderId="10" applyNumberFormat="0" applyFill="0" applyAlignment="0" applyProtection="0">
      <alignment vertical="center"/>
    </xf>
    <xf numFmtId="0" fontId="55" fillId="0" borderId="10" applyNumberFormat="0" applyFill="0" applyAlignment="0" applyProtection="0">
      <alignment vertical="center"/>
    </xf>
    <xf numFmtId="0" fontId="55" fillId="0" borderId="10" applyNumberFormat="0" applyFill="0" applyAlignment="0" applyProtection="0">
      <alignment vertical="center"/>
    </xf>
    <xf numFmtId="0" fontId="55" fillId="0" borderId="10" applyNumberFormat="0" applyFill="0" applyAlignment="0" applyProtection="0">
      <alignment vertical="center"/>
    </xf>
    <xf numFmtId="0" fontId="55" fillId="0" borderId="10" applyNumberFormat="0" applyFill="0" applyAlignment="0" applyProtection="0">
      <alignment vertical="center"/>
    </xf>
    <xf numFmtId="0" fontId="55" fillId="0" borderId="10" applyNumberFormat="0" applyFill="0" applyAlignment="0" applyProtection="0">
      <alignment vertical="center"/>
    </xf>
    <xf numFmtId="4" fontId="110" fillId="0" borderId="0" applyFont="0" applyFill="0" applyBorder="0" applyAlignment="0" applyProtection="0">
      <alignment vertical="center"/>
    </xf>
    <xf numFmtId="0" fontId="55" fillId="0" borderId="10" applyNumberFormat="0" applyFill="0" applyAlignment="0" applyProtection="0">
      <alignment vertical="center"/>
    </xf>
    <xf numFmtId="0" fontId="55" fillId="0" borderId="10" applyNumberFormat="0" applyFill="0" applyAlignment="0" applyProtection="0">
      <alignment vertical="center"/>
    </xf>
    <xf numFmtId="0" fontId="55" fillId="0" borderId="10" applyNumberFormat="0" applyFill="0" applyAlignment="0" applyProtection="0">
      <alignment vertical="center"/>
    </xf>
    <xf numFmtId="0" fontId="105" fillId="8" borderId="15" applyNumberFormat="0" applyAlignment="0" applyProtection="0">
      <alignment vertical="center"/>
    </xf>
    <xf numFmtId="0" fontId="105" fillId="8" borderId="15" applyNumberFormat="0" applyAlignment="0" applyProtection="0">
      <alignment vertical="center"/>
    </xf>
    <xf numFmtId="0" fontId="105" fillId="8" borderId="15" applyNumberFormat="0" applyAlignment="0" applyProtection="0">
      <alignment vertical="center"/>
    </xf>
    <xf numFmtId="0" fontId="105" fillId="8" borderId="15" applyNumberFormat="0" applyAlignment="0" applyProtection="0">
      <alignment vertical="center"/>
    </xf>
    <xf numFmtId="0" fontId="105" fillId="8" borderId="15" applyNumberFormat="0" applyAlignment="0" applyProtection="0">
      <alignment vertical="center"/>
    </xf>
    <xf numFmtId="0" fontId="105" fillId="8" borderId="15" applyNumberFormat="0" applyAlignment="0" applyProtection="0">
      <alignment vertical="center"/>
    </xf>
    <xf numFmtId="0" fontId="105" fillId="8" borderId="15" applyNumberFormat="0" applyAlignment="0" applyProtection="0">
      <alignment vertical="center"/>
    </xf>
    <xf numFmtId="0" fontId="105" fillId="8" borderId="15" applyNumberFormat="0" applyAlignment="0" applyProtection="0">
      <alignment vertical="center"/>
    </xf>
    <xf numFmtId="0" fontId="105" fillId="8" borderId="15" applyNumberFormat="0" applyAlignment="0" applyProtection="0">
      <alignment vertical="center"/>
    </xf>
    <xf numFmtId="0" fontId="105" fillId="8" borderId="15" applyNumberFormat="0" applyAlignment="0" applyProtection="0">
      <alignment vertical="center"/>
    </xf>
    <xf numFmtId="0" fontId="105" fillId="8" borderId="15" applyNumberFormat="0" applyAlignment="0" applyProtection="0">
      <alignment vertical="center"/>
    </xf>
    <xf numFmtId="0" fontId="105" fillId="8" borderId="15" applyNumberFormat="0" applyAlignment="0" applyProtection="0">
      <alignment vertical="center"/>
    </xf>
    <xf numFmtId="0" fontId="105" fillId="8" borderId="15" applyNumberFormat="0" applyAlignment="0" applyProtection="0">
      <alignment vertical="center"/>
    </xf>
    <xf numFmtId="0" fontId="105" fillId="8" borderId="15" applyNumberFormat="0" applyAlignment="0" applyProtection="0">
      <alignment vertical="center"/>
    </xf>
    <xf numFmtId="0" fontId="105" fillId="8" borderId="15" applyNumberFormat="0" applyAlignment="0" applyProtection="0">
      <alignment vertical="center"/>
    </xf>
    <xf numFmtId="0" fontId="105" fillId="8" borderId="15" applyNumberFormat="0" applyAlignment="0" applyProtection="0">
      <alignment vertical="center"/>
    </xf>
    <xf numFmtId="0" fontId="105" fillId="8" borderId="15" applyNumberFormat="0" applyAlignment="0" applyProtection="0">
      <alignment vertical="center"/>
    </xf>
    <xf numFmtId="0" fontId="105" fillId="8" borderId="15" applyNumberFormat="0" applyAlignment="0" applyProtection="0">
      <alignment vertical="center"/>
    </xf>
    <xf numFmtId="0" fontId="105" fillId="8" borderId="15" applyNumberFormat="0" applyAlignment="0" applyProtection="0">
      <alignment vertical="center"/>
    </xf>
    <xf numFmtId="0" fontId="105" fillId="8" borderId="15" applyNumberFormat="0" applyAlignment="0" applyProtection="0">
      <alignment vertical="center"/>
    </xf>
    <xf numFmtId="0" fontId="102" fillId="17" borderId="27" applyNumberFormat="0" applyAlignment="0" applyProtection="0">
      <alignment vertical="center"/>
    </xf>
    <xf numFmtId="0" fontId="102" fillId="17" borderId="27" applyNumberFormat="0" applyAlignment="0" applyProtection="0">
      <alignment vertical="center"/>
    </xf>
    <xf numFmtId="0" fontId="102" fillId="17" borderId="27" applyNumberFormat="0" applyAlignment="0" applyProtection="0">
      <alignment vertical="center"/>
    </xf>
    <xf numFmtId="0" fontId="102" fillId="17" borderId="27" applyNumberFormat="0" applyAlignment="0" applyProtection="0">
      <alignment vertical="center"/>
    </xf>
    <xf numFmtId="0" fontId="102" fillId="17" borderId="27" applyNumberFormat="0" applyAlignment="0" applyProtection="0">
      <alignment vertical="center"/>
    </xf>
    <xf numFmtId="0" fontId="102" fillId="17" borderId="27" applyNumberFormat="0" applyAlignment="0" applyProtection="0">
      <alignment vertical="center"/>
    </xf>
    <xf numFmtId="0" fontId="102" fillId="17" borderId="27" applyNumberFormat="0" applyAlignment="0" applyProtection="0">
      <alignment vertical="center"/>
    </xf>
    <xf numFmtId="0" fontId="102" fillId="17" borderId="27" applyNumberFormat="0" applyAlignment="0" applyProtection="0">
      <alignment vertical="center"/>
    </xf>
    <xf numFmtId="0" fontId="102" fillId="17" borderId="27" applyNumberFormat="0" applyAlignment="0" applyProtection="0">
      <alignment vertical="center"/>
    </xf>
    <xf numFmtId="0" fontId="102" fillId="17" borderId="27" applyNumberFormat="0" applyAlignment="0" applyProtection="0">
      <alignment vertical="center"/>
    </xf>
    <xf numFmtId="0" fontId="102" fillId="17" borderId="27" applyNumberFormat="0" applyAlignment="0" applyProtection="0">
      <alignment vertical="center"/>
    </xf>
    <xf numFmtId="0" fontId="102" fillId="17" borderId="27" applyNumberFormat="0" applyAlignment="0" applyProtection="0">
      <alignment vertical="center"/>
    </xf>
    <xf numFmtId="0" fontId="102" fillId="17" borderId="27" applyNumberFormat="0" applyAlignment="0" applyProtection="0">
      <alignment vertical="center"/>
    </xf>
    <xf numFmtId="0" fontId="102" fillId="17" borderId="27" applyNumberFormat="0" applyAlignment="0" applyProtection="0">
      <alignment vertical="center"/>
    </xf>
    <xf numFmtId="0" fontId="102" fillId="17" borderId="27" applyNumberFormat="0" applyAlignment="0" applyProtection="0">
      <alignment vertical="center"/>
    </xf>
    <xf numFmtId="0" fontId="102" fillId="17" borderId="27" applyNumberFormat="0" applyAlignment="0" applyProtection="0">
      <alignment vertical="center"/>
    </xf>
    <xf numFmtId="0" fontId="102" fillId="17" borderId="27" applyNumberFormat="0" applyAlignment="0" applyProtection="0">
      <alignment vertical="center"/>
    </xf>
    <xf numFmtId="0" fontId="102" fillId="17" borderId="27" applyNumberFormat="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59" fillId="0" borderId="11" applyNumberFormat="0" applyFill="0" applyProtection="0">
      <alignment horizontal="left" vertical="center"/>
    </xf>
    <xf numFmtId="0" fontId="59" fillId="0" borderId="11" applyNumberFormat="0" applyFill="0" applyProtection="0">
      <alignment horizontal="left" vertical="center"/>
    </xf>
    <xf numFmtId="0" fontId="59" fillId="0" borderId="11" applyNumberFormat="0" applyFill="0" applyProtection="0">
      <alignment horizontal="left" vertical="center"/>
    </xf>
    <xf numFmtId="0" fontId="59" fillId="0" borderId="11" applyNumberFormat="0" applyFill="0" applyProtection="0">
      <alignment horizontal="left" vertical="center"/>
    </xf>
    <xf numFmtId="0" fontId="59" fillId="0" borderId="11" applyNumberFormat="0" applyFill="0" applyProtection="0">
      <alignment horizontal="left" vertical="center"/>
    </xf>
    <xf numFmtId="0" fontId="59" fillId="0" borderId="11" applyNumberFormat="0" applyFill="0" applyProtection="0">
      <alignment horizontal="left" vertical="center"/>
    </xf>
    <xf numFmtId="0" fontId="59" fillId="0" borderId="11" applyNumberFormat="0" applyFill="0" applyProtection="0">
      <alignment horizontal="left" vertical="center"/>
    </xf>
    <xf numFmtId="0" fontId="59" fillId="0" borderId="11" applyNumberFormat="0" applyFill="0" applyProtection="0">
      <alignment horizontal="lef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101" fillId="0" borderId="26" applyNumberFormat="0" applyFill="0" applyAlignment="0" applyProtection="0">
      <alignment vertical="center"/>
    </xf>
    <xf numFmtId="0" fontId="77" fillId="0" borderId="0">
      <alignment vertical="center"/>
    </xf>
    <xf numFmtId="201" fontId="110" fillId="0" borderId="0" applyFont="0" applyFill="0" applyBorder="0" applyAlignment="0" applyProtection="0">
      <alignment vertical="center"/>
    </xf>
    <xf numFmtId="0" fontId="73" fillId="19" borderId="15" applyNumberFormat="0" applyAlignment="0" applyProtection="0">
      <alignment vertical="center"/>
    </xf>
    <xf numFmtId="41" fontId="110" fillId="0" borderId="0" applyFont="0" applyFill="0" applyBorder="0" applyAlignment="0" applyProtection="0">
      <alignment vertical="center"/>
    </xf>
    <xf numFmtId="43" fontId="110" fillId="0" borderId="0" applyFont="0" applyFill="0" applyBorder="0" applyAlignment="0" applyProtection="0">
      <alignment vertical="center"/>
    </xf>
    <xf numFmtId="43" fontId="110" fillId="0" borderId="0" applyFont="0" applyFill="0" applyBorder="0" applyAlignment="0" applyProtection="0">
      <alignment vertical="center"/>
    </xf>
    <xf numFmtId="43" fontId="110" fillId="0" borderId="0" applyFont="0" applyFill="0" applyBorder="0" applyAlignment="0" applyProtection="0">
      <alignment vertical="center"/>
    </xf>
    <xf numFmtId="197" fontId="110" fillId="0" borderId="0" applyFont="0" applyFill="0" applyBorder="0" applyAlignment="0" applyProtection="0">
      <alignment vertical="center"/>
    </xf>
    <xf numFmtId="43" fontId="110" fillId="0" borderId="0" applyFont="0" applyFill="0" applyBorder="0" applyAlignment="0" applyProtection="0">
      <alignment vertical="center"/>
    </xf>
    <xf numFmtId="197" fontId="110" fillId="0" borderId="0" applyFont="0" applyFill="0" applyBorder="0" applyAlignment="0" applyProtection="0">
      <alignment vertical="center"/>
    </xf>
    <xf numFmtId="43" fontId="110" fillId="0" borderId="0" applyFont="0" applyFill="0" applyBorder="0" applyAlignment="0" applyProtection="0">
      <alignment vertical="center"/>
    </xf>
    <xf numFmtId="43" fontId="110" fillId="0" borderId="0" applyFont="0" applyFill="0" applyBorder="0" applyAlignment="0" applyProtection="0">
      <alignment vertical="center"/>
    </xf>
    <xf numFmtId="43" fontId="110" fillId="0" borderId="0" applyFont="0" applyFill="0" applyBorder="0" applyAlignment="0" applyProtection="0">
      <alignment vertical="center"/>
    </xf>
    <xf numFmtId="43" fontId="110" fillId="0" borderId="0" applyFont="0" applyFill="0" applyBorder="0" applyAlignment="0" applyProtection="0">
      <alignment vertical="center"/>
    </xf>
    <xf numFmtId="43" fontId="110" fillId="0" borderId="0" applyFont="0" applyFill="0" applyBorder="0" applyAlignment="0" applyProtection="0">
      <alignment vertical="center"/>
    </xf>
    <xf numFmtId="0" fontId="90" fillId="33" borderId="0" applyNumberFormat="0" applyBorder="0" applyAlignment="0" applyProtection="0">
      <alignment vertical="center"/>
    </xf>
    <xf numFmtId="0" fontId="90" fillId="33" borderId="0" applyNumberFormat="0" applyBorder="0" applyAlignment="0" applyProtection="0">
      <alignment vertical="center"/>
    </xf>
    <xf numFmtId="0" fontId="90" fillId="30" borderId="0" applyNumberFormat="0" applyBorder="0" applyAlignment="0" applyProtection="0">
      <alignment vertical="center"/>
    </xf>
    <xf numFmtId="0" fontId="90" fillId="34" borderId="0" applyNumberFormat="0" applyBorder="0" applyAlignment="0" applyProtection="0">
      <alignment vertical="center"/>
    </xf>
    <xf numFmtId="0" fontId="90" fillId="34" borderId="0" applyNumberFormat="0" applyBorder="0" applyAlignment="0" applyProtection="0">
      <alignment vertical="center"/>
    </xf>
    <xf numFmtId="0" fontId="58" fillId="25" borderId="0" applyNumberFormat="0" applyBorder="0" applyAlignment="0" applyProtection="0">
      <alignment vertical="center"/>
    </xf>
    <xf numFmtId="0" fontId="58" fillId="25" borderId="0" applyNumberFormat="0" applyBorder="0" applyAlignment="0" applyProtection="0">
      <alignment vertical="center"/>
    </xf>
    <xf numFmtId="0" fontId="58" fillId="2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14" borderId="0" applyNumberFormat="0" applyBorder="0" applyAlignment="0" applyProtection="0">
      <alignment vertical="center"/>
    </xf>
    <xf numFmtId="0" fontId="58" fillId="14" borderId="0" applyNumberFormat="0" applyBorder="0" applyAlignment="0" applyProtection="0">
      <alignment vertical="center"/>
    </xf>
    <xf numFmtId="0" fontId="58" fillId="6"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36" borderId="0" applyNumberFormat="0" applyBorder="0" applyAlignment="0" applyProtection="0">
      <alignment vertical="center"/>
    </xf>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58" fillId="5"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37" borderId="0" applyNumberFormat="0" applyBorder="0" applyAlignment="0" applyProtection="0">
      <alignment vertical="center"/>
    </xf>
    <xf numFmtId="0" fontId="58" fillId="37" borderId="0" applyNumberFormat="0" applyBorder="0" applyAlignment="0" applyProtection="0">
      <alignment vertical="center"/>
    </xf>
    <xf numFmtId="181" fontId="63" fillId="0" borderId="11" applyFill="0" applyProtection="0">
      <alignment horizontal="right" vertical="center"/>
    </xf>
    <xf numFmtId="181" fontId="63" fillId="0" borderId="11" applyFill="0" applyProtection="0">
      <alignment horizontal="right" vertical="center"/>
    </xf>
    <xf numFmtId="181" fontId="63" fillId="0" borderId="11" applyFill="0" applyProtection="0">
      <alignment horizontal="right" vertical="center"/>
    </xf>
    <xf numFmtId="181" fontId="63" fillId="0" borderId="11" applyFill="0" applyProtection="0">
      <alignment horizontal="right" vertical="center"/>
    </xf>
    <xf numFmtId="181" fontId="63" fillId="0" borderId="11" applyFill="0" applyProtection="0">
      <alignment horizontal="right" vertical="center"/>
    </xf>
    <xf numFmtId="181" fontId="63" fillId="0" borderId="11" applyFill="0" applyProtection="0">
      <alignment horizontal="right" vertical="center"/>
    </xf>
    <xf numFmtId="181" fontId="63" fillId="0" borderId="11" applyFill="0" applyProtection="0">
      <alignment horizontal="right" vertical="center"/>
    </xf>
    <xf numFmtId="0" fontId="63" fillId="0" borderId="7" applyNumberFormat="0" applyFill="0" applyProtection="0">
      <alignment horizontal="left" vertical="center"/>
    </xf>
    <xf numFmtId="0" fontId="63" fillId="0" borderId="7" applyNumberFormat="0" applyFill="0" applyProtection="0">
      <alignment horizontal="left" vertical="center"/>
    </xf>
    <xf numFmtId="0" fontId="63" fillId="0" borderId="7" applyNumberFormat="0" applyFill="0" applyProtection="0">
      <alignment horizontal="left" vertical="center"/>
    </xf>
    <xf numFmtId="0" fontId="63" fillId="0" borderId="7" applyNumberFormat="0" applyFill="0" applyProtection="0">
      <alignment horizontal="left" vertical="center"/>
    </xf>
    <xf numFmtId="0" fontId="63" fillId="0" borderId="7" applyNumberFormat="0" applyFill="0" applyProtection="0">
      <alignment horizontal="left" vertical="center"/>
    </xf>
    <xf numFmtId="0" fontId="63" fillId="0" borderId="7" applyNumberFormat="0" applyFill="0" applyProtection="0">
      <alignment horizontal="lef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9" fillId="8" borderId="18" applyNumberFormat="0" applyAlignment="0" applyProtection="0">
      <alignment vertical="center"/>
    </xf>
    <xf numFmtId="0" fontId="79" fillId="8" borderId="18" applyNumberFormat="0" applyAlignment="0" applyProtection="0">
      <alignment vertical="center"/>
    </xf>
    <xf numFmtId="0" fontId="79" fillId="8" borderId="18" applyNumberFormat="0" applyAlignment="0" applyProtection="0">
      <alignment vertical="center"/>
    </xf>
    <xf numFmtId="0" fontId="79" fillId="8" borderId="18" applyNumberFormat="0" applyAlignment="0" applyProtection="0">
      <alignment vertical="center"/>
    </xf>
    <xf numFmtId="0" fontId="79" fillId="8" borderId="18" applyNumberFormat="0" applyAlignment="0" applyProtection="0">
      <alignment vertical="center"/>
    </xf>
    <xf numFmtId="0" fontId="79" fillId="8" borderId="18" applyNumberFormat="0" applyAlignment="0" applyProtection="0">
      <alignment vertical="center"/>
    </xf>
    <xf numFmtId="0" fontId="79" fillId="8" borderId="18" applyNumberFormat="0" applyAlignment="0" applyProtection="0">
      <alignment vertical="center"/>
    </xf>
    <xf numFmtId="0" fontId="79" fillId="8" borderId="18" applyNumberFormat="0" applyAlignment="0" applyProtection="0">
      <alignment vertical="center"/>
    </xf>
    <xf numFmtId="0" fontId="79" fillId="8" borderId="18" applyNumberFormat="0" applyAlignment="0" applyProtection="0">
      <alignment vertical="center"/>
    </xf>
    <xf numFmtId="0" fontId="79" fillId="8" borderId="18" applyNumberFormat="0" applyAlignment="0" applyProtection="0">
      <alignment vertical="center"/>
    </xf>
    <xf numFmtId="0" fontId="79" fillId="8" borderId="18" applyNumberFormat="0" applyAlignment="0" applyProtection="0">
      <alignment vertical="center"/>
    </xf>
    <xf numFmtId="0" fontId="79" fillId="8" borderId="18" applyNumberFormat="0" applyAlignment="0" applyProtection="0">
      <alignment vertical="center"/>
    </xf>
    <xf numFmtId="0" fontId="79" fillId="8" borderId="18" applyNumberFormat="0" applyAlignment="0" applyProtection="0">
      <alignment vertical="center"/>
    </xf>
    <xf numFmtId="0" fontId="79" fillId="8" borderId="18" applyNumberFormat="0" applyAlignment="0" applyProtection="0">
      <alignment vertical="center"/>
    </xf>
    <xf numFmtId="0" fontId="73" fillId="19" borderId="15" applyNumberFormat="0" applyAlignment="0" applyProtection="0">
      <alignment vertical="center"/>
    </xf>
    <xf numFmtId="0" fontId="73" fillId="19" borderId="15" applyNumberFormat="0" applyAlignment="0" applyProtection="0">
      <alignment vertical="center"/>
    </xf>
    <xf numFmtId="0" fontId="73" fillId="19" borderId="15" applyNumberFormat="0" applyAlignment="0" applyProtection="0">
      <alignment vertical="center"/>
    </xf>
    <xf numFmtId="0" fontId="73" fillId="19" borderId="15" applyNumberFormat="0" applyAlignment="0" applyProtection="0">
      <alignment vertical="center"/>
    </xf>
    <xf numFmtId="0" fontId="73" fillId="19" borderId="15" applyNumberFormat="0" applyAlignment="0" applyProtection="0">
      <alignment vertical="center"/>
    </xf>
    <xf numFmtId="0" fontId="73" fillId="19" borderId="15" applyNumberFormat="0" applyAlignment="0" applyProtection="0">
      <alignment vertical="center"/>
    </xf>
    <xf numFmtId="0" fontId="73" fillId="19" borderId="15" applyNumberFormat="0" applyAlignment="0" applyProtection="0">
      <alignment vertical="center"/>
    </xf>
    <xf numFmtId="0" fontId="73" fillId="19" borderId="15" applyNumberFormat="0" applyAlignment="0" applyProtection="0">
      <alignment vertical="center"/>
    </xf>
    <xf numFmtId="0" fontId="73" fillId="19" borderId="15" applyNumberFormat="0" applyAlignment="0" applyProtection="0">
      <alignment vertical="center"/>
    </xf>
    <xf numFmtId="0" fontId="73" fillId="19" borderId="15" applyNumberFormat="0" applyAlignment="0" applyProtection="0">
      <alignment vertical="center"/>
    </xf>
    <xf numFmtId="0" fontId="73" fillId="19" borderId="15" applyNumberFormat="0" applyAlignment="0" applyProtection="0">
      <alignment vertical="center"/>
    </xf>
    <xf numFmtId="0" fontId="73" fillId="19" borderId="15" applyNumberFormat="0" applyAlignment="0" applyProtection="0">
      <alignment vertical="center"/>
    </xf>
    <xf numFmtId="1" fontId="63" fillId="0" borderId="11" applyFill="0" applyProtection="0">
      <alignment horizontal="center" vertical="center"/>
    </xf>
    <xf numFmtId="1" fontId="63" fillId="0" borderId="11" applyFill="0" applyProtection="0">
      <alignment horizontal="center" vertical="center"/>
    </xf>
    <xf numFmtId="1" fontId="63" fillId="0" borderId="11" applyFill="0" applyProtection="0">
      <alignment horizontal="center" vertical="center"/>
    </xf>
    <xf numFmtId="1" fontId="63" fillId="0" borderId="11" applyFill="0" applyProtection="0">
      <alignment horizontal="center" vertical="center"/>
    </xf>
    <xf numFmtId="1" fontId="63" fillId="0" borderId="11" applyFill="0" applyProtection="0">
      <alignment horizontal="center" vertical="center"/>
    </xf>
    <xf numFmtId="0" fontId="109" fillId="0" borderId="0">
      <alignment vertical="center"/>
    </xf>
    <xf numFmtId="0" fontId="64" fillId="0" borderId="0">
      <alignment vertical="center"/>
    </xf>
    <xf numFmtId="43" fontId="110" fillId="0" borderId="0" applyFont="0" applyFill="0" applyBorder="0" applyAlignment="0" applyProtection="0">
      <alignment vertical="center"/>
    </xf>
    <xf numFmtId="41" fontId="110" fillId="0" borderId="0" applyFont="0" applyFill="0" applyBorder="0" applyAlignment="0" applyProtection="0">
      <alignment vertical="center"/>
    </xf>
    <xf numFmtId="0" fontId="110" fillId="9" borderId="16" applyNumberFormat="0" applyFont="0" applyAlignment="0" applyProtection="0">
      <alignment vertical="center"/>
    </xf>
    <xf numFmtId="0" fontId="110" fillId="9" borderId="16" applyNumberFormat="0" applyFont="0" applyAlignment="0" applyProtection="0">
      <alignment vertical="center"/>
    </xf>
    <xf numFmtId="0" fontId="110" fillId="9" borderId="16" applyNumberFormat="0" applyFont="0" applyAlignment="0" applyProtection="0">
      <alignment vertical="center"/>
    </xf>
    <xf numFmtId="0" fontId="110" fillId="9" borderId="16" applyNumberFormat="0" applyFont="0" applyAlignment="0" applyProtection="0">
      <alignment vertical="center"/>
    </xf>
    <xf numFmtId="0" fontId="110" fillId="9" borderId="16" applyNumberFormat="0" applyFont="0" applyAlignment="0" applyProtection="0">
      <alignment vertical="center"/>
    </xf>
    <xf numFmtId="0" fontId="110" fillId="9" borderId="16" applyNumberFormat="0" applyFont="0" applyAlignment="0" applyProtection="0">
      <alignment vertical="center"/>
    </xf>
    <xf numFmtId="0" fontId="110" fillId="9" borderId="16" applyNumberFormat="0" applyFont="0" applyAlignment="0" applyProtection="0">
      <alignment vertical="center"/>
    </xf>
    <xf numFmtId="0" fontId="110" fillId="9" borderId="16" applyNumberFormat="0" applyFont="0" applyAlignment="0" applyProtection="0">
      <alignment vertical="center"/>
    </xf>
    <xf numFmtId="0" fontId="110" fillId="9" borderId="16" applyNumberFormat="0" applyFont="0" applyAlignment="0" applyProtection="0">
      <alignment vertical="center"/>
    </xf>
    <xf numFmtId="0" fontId="110" fillId="9" borderId="16" applyNumberFormat="0" applyFont="0" applyAlignment="0" applyProtection="0">
      <alignment vertical="center"/>
    </xf>
    <xf numFmtId="0" fontId="110" fillId="9" borderId="16" applyNumberFormat="0" applyFont="0" applyAlignment="0" applyProtection="0">
      <alignment vertical="center"/>
    </xf>
    <xf numFmtId="0" fontId="110" fillId="9" borderId="16" applyNumberFormat="0" applyFont="0" applyAlignment="0" applyProtection="0">
      <alignment vertical="center"/>
    </xf>
    <xf numFmtId="0" fontId="110" fillId="9" borderId="16" applyNumberFormat="0" applyFont="0" applyAlignment="0" applyProtection="0">
      <alignment vertical="center"/>
    </xf>
    <xf numFmtId="0" fontId="110" fillId="9" borderId="16" applyNumberFormat="0" applyFont="0" applyAlignment="0" applyProtection="0">
      <alignment vertical="center"/>
    </xf>
  </cellStyleXfs>
  <cellXfs count="455">
    <xf numFmtId="0" fontId="0" fillId="0" borderId="0" xfId="0" applyAlignment="1"/>
    <xf numFmtId="0" fontId="1" fillId="0" borderId="0" xfId="0" applyFont="1" applyFill="1" applyBorder="1" applyAlignment="1">
      <alignment vertical="center" wrapText="1"/>
    </xf>
    <xf numFmtId="0" fontId="3" fillId="0" borderId="1" xfId="966"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966" applyFont="1" applyFill="1" applyBorder="1" applyAlignment="1">
      <alignment horizontal="center" vertical="center" wrapText="1"/>
    </xf>
    <xf numFmtId="0" fontId="1" fillId="0" borderId="1" xfId="0" applyNumberFormat="1" applyFont="1" applyFill="1" applyBorder="1" applyAlignment="1">
      <alignment vertical="center" wrapText="1"/>
    </xf>
    <xf numFmtId="0" fontId="6" fillId="0" borderId="0" xfId="179" applyFont="1" applyFill="1" applyBorder="1" applyAlignment="1">
      <alignment vertical="center" wrapText="1"/>
    </xf>
    <xf numFmtId="0" fontId="1" fillId="0" borderId="0" xfId="0" applyFont="1" applyFill="1" applyBorder="1" applyAlignment="1">
      <alignment horizontal="center" wrapText="1"/>
    </xf>
    <xf numFmtId="0" fontId="7" fillId="0" borderId="0" xfId="179" applyFont="1" applyFill="1" applyBorder="1" applyAlignment="1">
      <alignment vertical="center" wrapText="1"/>
    </xf>
    <xf numFmtId="0" fontId="0" fillId="0" borderId="0" xfId="179" applyNumberFormat="1" applyFont="1" applyFill="1" applyBorder="1" applyAlignment="1" applyProtection="1">
      <alignment horizontal="left" vertical="center" wrapText="1"/>
    </xf>
    <xf numFmtId="0" fontId="9" fillId="0" borderId="1" xfId="852" applyFont="1" applyFill="1" applyBorder="1" applyAlignment="1">
      <alignment horizontal="center" vertical="center" wrapText="1"/>
    </xf>
    <xf numFmtId="0" fontId="10" fillId="0" borderId="1" xfId="852" applyFont="1" applyFill="1" applyBorder="1" applyAlignment="1">
      <alignment horizontal="center" vertical="center" wrapText="1"/>
    </xf>
    <xf numFmtId="49" fontId="12" fillId="0" borderId="2" xfId="298" applyNumberFormat="1" applyFont="1" applyBorder="1" applyAlignment="1">
      <alignment horizontal="left"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7" fillId="0" borderId="0" xfId="0" applyFont="1" applyFill="1" applyBorder="1" applyAlignment="1">
      <alignment horizontal="left" vertical="center"/>
    </xf>
    <xf numFmtId="0" fontId="19" fillId="0" borderId="0" xfId="0" applyFont="1" applyFill="1" applyBorder="1" applyAlignment="1">
      <alignment horizontal="right" vertical="center" wrapText="1"/>
    </xf>
    <xf numFmtId="0" fontId="18" fillId="0" borderId="1" xfId="0" applyFont="1" applyFill="1" applyBorder="1" applyAlignment="1">
      <alignment vertical="center"/>
    </xf>
    <xf numFmtId="198" fontId="19" fillId="0" borderId="1" xfId="0" applyNumberFormat="1" applyFont="1" applyFill="1" applyBorder="1" applyAlignment="1">
      <alignment horizontal="right" vertical="center" wrapText="1"/>
    </xf>
    <xf numFmtId="0" fontId="21" fillId="0" borderId="0" xfId="0" applyFont="1" applyFill="1" applyBorder="1" applyAlignment="1">
      <alignment vertical="center"/>
    </xf>
    <xf numFmtId="0" fontId="22" fillId="0" borderId="0" xfId="0" applyFont="1" applyFill="1" applyBorder="1" applyAlignment="1">
      <alignment vertical="center"/>
    </xf>
    <xf numFmtId="0" fontId="18" fillId="0" borderId="1" xfId="0" applyFont="1" applyFill="1" applyBorder="1" applyAlignment="1">
      <alignment horizontal="left" vertical="center" wrapText="1"/>
    </xf>
    <xf numFmtId="4"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wrapText="1"/>
    </xf>
    <xf numFmtId="0" fontId="20"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1" xfId="0" applyFont="1" applyFill="1" applyBorder="1" applyAlignment="1">
      <alignment vertical="center" wrapText="1"/>
    </xf>
    <xf numFmtId="4" fontId="19" fillId="0" borderId="1" xfId="0" applyNumberFormat="1" applyFont="1" applyFill="1" applyBorder="1" applyAlignment="1">
      <alignment vertical="center" wrapText="1"/>
    </xf>
    <xf numFmtId="0" fontId="22" fillId="0" borderId="0" xfId="0" applyFont="1" applyFill="1" applyBorder="1" applyAlignment="1">
      <alignment vertical="center" wrapText="1"/>
    </xf>
    <xf numFmtId="0" fontId="17" fillId="0" borderId="0" xfId="0" applyFont="1" applyFill="1" applyBorder="1" applyAlignment="1">
      <alignment horizontal="right" vertical="center" wrapText="1"/>
    </xf>
    <xf numFmtId="0" fontId="10" fillId="0" borderId="0" xfId="0" applyFont="1" applyFill="1" applyBorder="1" applyAlignment="1">
      <alignment vertical="center"/>
    </xf>
    <xf numFmtId="0" fontId="23" fillId="0" borderId="0" xfId="0" applyFont="1" applyFill="1" applyBorder="1" applyAlignment="1">
      <alignment vertical="center"/>
    </xf>
    <xf numFmtId="0" fontId="24" fillId="0" borderId="1" xfId="0" applyFont="1" applyFill="1" applyBorder="1" applyAlignment="1">
      <alignment horizontal="center" vertical="center" wrapText="1"/>
    </xf>
    <xf numFmtId="0" fontId="25" fillId="0" borderId="1" xfId="0" applyFont="1" applyFill="1" applyBorder="1" applyAlignment="1">
      <alignment vertical="center" wrapText="1"/>
    </xf>
    <xf numFmtId="4" fontId="25" fillId="0" borderId="1" xfId="0" applyNumberFormat="1" applyFont="1" applyFill="1" applyBorder="1" applyAlignment="1">
      <alignment vertical="center" wrapText="1"/>
    </xf>
    <xf numFmtId="0" fontId="25" fillId="0" borderId="1" xfId="0" applyFont="1" applyFill="1" applyBorder="1" applyAlignment="1">
      <alignment horizontal="left" vertical="center" wrapText="1"/>
    </xf>
    <xf numFmtId="0" fontId="26" fillId="0" borderId="0" xfId="0" applyFont="1" applyFill="1" applyBorder="1" applyAlignment="1">
      <alignment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left" vertical="center" wrapText="1"/>
    </xf>
    <xf numFmtId="198" fontId="24" fillId="0" borderId="1" xfId="0" applyNumberFormat="1" applyFont="1" applyFill="1" applyBorder="1" applyAlignment="1">
      <alignment vertical="center" wrapText="1"/>
    </xf>
    <xf numFmtId="198" fontId="25" fillId="0" borderId="1" xfId="0" applyNumberFormat="1" applyFont="1" applyFill="1" applyBorder="1" applyAlignment="1">
      <alignment vertical="center" wrapText="1"/>
    </xf>
    <xf numFmtId="0" fontId="26" fillId="0" borderId="0" xfId="700" applyFill="1" applyAlignment="1"/>
    <xf numFmtId="0" fontId="26" fillId="0" borderId="0" xfId="737" applyAlignment="1"/>
    <xf numFmtId="0" fontId="26" fillId="0" borderId="0" xfId="700" applyAlignment="1"/>
    <xf numFmtId="0" fontId="26" fillId="0" borderId="0" xfId="700" applyAlignment="1">
      <alignment horizontal="right" vertical="center"/>
    </xf>
    <xf numFmtId="0" fontId="10" fillId="0" borderId="0" xfId="755" applyFont="1" applyAlignment="1" applyProtection="1">
      <alignment horizontal="left" vertical="center"/>
    </xf>
    <xf numFmtId="202" fontId="27" fillId="0" borderId="0" xfId="755" applyNumberFormat="1" applyFont="1" applyAlignment="1">
      <alignment horizontal="right" vertical="center"/>
    </xf>
    <xf numFmtId="0" fontId="27" fillId="0" borderId="0" xfId="755" applyFont="1" applyAlignment="1">
      <alignment horizontal="right" vertical="center"/>
    </xf>
    <xf numFmtId="179" fontId="27" fillId="0" borderId="0" xfId="755" applyNumberFormat="1" applyFont="1" applyFill="1" applyBorder="1" applyAlignment="1" applyProtection="1">
      <alignment horizontal="right" vertical="center"/>
    </xf>
    <xf numFmtId="2" fontId="24" fillId="0" borderId="1" xfId="754" applyNumberFormat="1" applyFont="1" applyFill="1" applyBorder="1" applyAlignment="1" applyProtection="1">
      <alignment horizontal="center" vertical="center" wrapText="1"/>
    </xf>
    <xf numFmtId="203" fontId="24" fillId="0" borderId="1" xfId="967" applyNumberFormat="1" applyFont="1" applyBorder="1" applyAlignment="1">
      <alignment horizontal="center" vertical="center" wrapText="1"/>
    </xf>
    <xf numFmtId="0" fontId="26" fillId="0" borderId="0" xfId="501" applyAlignment="1">
      <alignment horizontal="center" vertical="center"/>
    </xf>
    <xf numFmtId="49" fontId="24" fillId="0" borderId="1" xfId="756" applyNumberFormat="1" applyFont="1" applyFill="1" applyBorder="1" applyAlignment="1" applyProtection="1">
      <alignment horizontal="left" vertical="center"/>
    </xf>
    <xf numFmtId="196" fontId="24" fillId="0" borderId="1" xfId="889" applyNumberFormat="1" applyFont="1" applyFill="1" applyBorder="1" applyAlignment="1">
      <alignment horizontal="right" vertical="center" wrapText="1"/>
    </xf>
    <xf numFmtId="196" fontId="24" fillId="0" borderId="1" xfId="16" applyNumberFormat="1" applyFont="1" applyFill="1" applyBorder="1" applyAlignment="1" applyProtection="1">
      <alignment horizontal="right" vertical="center" wrapText="1"/>
    </xf>
    <xf numFmtId="184" fontId="24" fillId="0" borderId="1" xfId="23" applyNumberFormat="1" applyFont="1" applyFill="1" applyBorder="1" applyAlignment="1">
      <alignment horizontal="right" vertical="center" wrapText="1"/>
    </xf>
    <xf numFmtId="49" fontId="25" fillId="0" borderId="1" xfId="756" applyNumberFormat="1" applyFont="1" applyFill="1" applyBorder="1" applyAlignment="1" applyProtection="1">
      <alignment horizontal="left" vertical="center"/>
    </xf>
    <xf numFmtId="196" fontId="25" fillId="0" borderId="1" xfId="889" applyNumberFormat="1" applyFont="1" applyFill="1" applyBorder="1" applyAlignment="1">
      <alignment horizontal="right" vertical="center" wrapText="1"/>
    </xf>
    <xf numFmtId="196" fontId="25" fillId="0" borderId="1" xfId="16" applyNumberFormat="1" applyFont="1" applyFill="1" applyBorder="1" applyAlignment="1" applyProtection="1">
      <alignment vertical="center" wrapText="1"/>
    </xf>
    <xf numFmtId="184" fontId="25" fillId="0" borderId="1" xfId="788" applyNumberFormat="1" applyFont="1" applyFill="1" applyBorder="1" applyAlignment="1">
      <alignment horizontal="right" vertical="center" wrapText="1"/>
    </xf>
    <xf numFmtId="196" fontId="25" fillId="0" borderId="1" xfId="16" applyNumberFormat="1" applyFont="1" applyFill="1" applyBorder="1" applyAlignment="1" applyProtection="1">
      <alignment horizontal="right" vertical="center" wrapText="1"/>
    </xf>
    <xf numFmtId="184" fontId="25" fillId="0" borderId="1" xfId="23" applyNumberFormat="1" applyFont="1" applyFill="1" applyBorder="1" applyAlignment="1">
      <alignment horizontal="right" vertical="center" wrapText="1"/>
    </xf>
    <xf numFmtId="196" fontId="24" fillId="0" borderId="1" xfId="16" applyNumberFormat="1" applyFont="1" applyFill="1" applyBorder="1" applyAlignment="1">
      <alignment horizontal="center" vertical="center" wrapText="1"/>
    </xf>
    <xf numFmtId="196" fontId="25" fillId="0" borderId="1" xfId="16" applyNumberFormat="1" applyFont="1" applyFill="1" applyBorder="1" applyAlignment="1">
      <alignment horizontal="center" vertical="center" wrapText="1"/>
    </xf>
    <xf numFmtId="0" fontId="24" fillId="0" borderId="1" xfId="16" applyNumberFormat="1" applyFont="1" applyFill="1" applyBorder="1" applyAlignment="1">
      <alignment horizontal="right" vertical="center" wrapText="1"/>
    </xf>
    <xf numFmtId="196" fontId="24" fillId="0" borderId="1" xfId="16" applyNumberFormat="1" applyFont="1" applyFill="1" applyBorder="1" applyAlignment="1">
      <alignment horizontal="right" vertical="center" wrapText="1"/>
    </xf>
    <xf numFmtId="0" fontId="25" fillId="0" borderId="1" xfId="16" applyNumberFormat="1" applyFont="1" applyFill="1" applyBorder="1" applyAlignment="1">
      <alignment horizontal="right" vertical="center" wrapText="1"/>
    </xf>
    <xf numFmtId="196" fontId="25" fillId="0" borderId="1" xfId="16" applyNumberFormat="1" applyFont="1" applyFill="1" applyBorder="1" applyAlignment="1">
      <alignment horizontal="right" vertical="center" wrapText="1"/>
    </xf>
    <xf numFmtId="3" fontId="24" fillId="0" borderId="1" xfId="16" applyNumberFormat="1" applyFont="1" applyFill="1" applyBorder="1" applyAlignment="1">
      <alignment horizontal="right" vertical="center" wrapText="1"/>
    </xf>
    <xf numFmtId="3" fontId="25" fillId="0" borderId="1" xfId="16" applyNumberFormat="1" applyFont="1" applyFill="1" applyBorder="1" applyAlignment="1">
      <alignment horizontal="right" vertical="center" wrapText="1"/>
    </xf>
    <xf numFmtId="49" fontId="24" fillId="0" borderId="1" xfId="714" applyNumberFormat="1" applyFont="1" applyFill="1" applyBorder="1" applyAlignment="1" applyProtection="1">
      <alignment horizontal="distributed" vertical="center"/>
    </xf>
    <xf numFmtId="184" fontId="24" fillId="0" borderId="1" xfId="788" applyNumberFormat="1" applyFont="1" applyFill="1" applyBorder="1" applyAlignment="1">
      <alignment horizontal="right" vertical="center" wrapText="1"/>
    </xf>
    <xf numFmtId="49" fontId="24" fillId="0" borderId="1" xfId="714" applyNumberFormat="1" applyFont="1" applyFill="1" applyBorder="1" applyAlignment="1" applyProtection="1">
      <alignment horizontal="left" vertical="center"/>
    </xf>
    <xf numFmtId="196" fontId="25" fillId="0" borderId="1" xfId="963" applyNumberFormat="1" applyFont="1" applyFill="1" applyBorder="1" applyAlignment="1" applyProtection="1">
      <alignment horizontal="right" vertical="center" wrapText="1"/>
    </xf>
    <xf numFmtId="196" fontId="26" fillId="0" borderId="0" xfId="700" applyNumberFormat="1" applyAlignment="1">
      <alignment horizontal="right" vertical="center"/>
    </xf>
    <xf numFmtId="0" fontId="26" fillId="0" borderId="0" xfId="501" applyFill="1" applyAlignment="1"/>
    <xf numFmtId="0" fontId="26" fillId="0" borderId="0" xfId="501" applyAlignment="1"/>
    <xf numFmtId="0" fontId="25" fillId="0" borderId="0" xfId="501" applyFont="1" applyFill="1" applyAlignment="1" applyProtection="1">
      <alignment horizontal="left" vertical="center"/>
    </xf>
    <xf numFmtId="202" fontId="25" fillId="0" borderId="0" xfId="501" applyNumberFormat="1" applyFont="1" applyFill="1" applyAlignment="1" applyProtection="1">
      <alignment horizontal="right"/>
    </xf>
    <xf numFmtId="0" fontId="28" fillId="0" borderId="0" xfId="501" applyFont="1" applyFill="1" applyAlignment="1">
      <alignment vertical="center"/>
    </xf>
    <xf numFmtId="0" fontId="25" fillId="0" borderId="0" xfId="501" applyFont="1" applyFill="1" applyAlignment="1">
      <alignment horizontal="right" vertical="center"/>
    </xf>
    <xf numFmtId="0" fontId="24" fillId="0" borderId="1" xfId="501" applyNumberFormat="1" applyFont="1" applyFill="1" applyBorder="1" applyAlignment="1" applyProtection="1">
      <alignment horizontal="center" vertical="center"/>
    </xf>
    <xf numFmtId="49" fontId="24" fillId="0" borderId="1" xfId="299" applyNumberFormat="1" applyFont="1" applyFill="1" applyBorder="1" applyAlignment="1" applyProtection="1">
      <alignment vertical="center"/>
    </xf>
    <xf numFmtId="196" fontId="24" fillId="0" borderId="1" xfId="677" applyNumberFormat="1" applyFont="1" applyFill="1" applyBorder="1" applyAlignment="1">
      <alignment horizontal="right" vertical="center" wrapText="1"/>
    </xf>
    <xf numFmtId="49" fontId="25" fillId="0" borderId="1" xfId="299" applyNumberFormat="1" applyFont="1" applyFill="1" applyBorder="1" applyAlignment="1" applyProtection="1">
      <alignment vertical="center"/>
    </xf>
    <xf numFmtId="196" fontId="25" fillId="0" borderId="1" xfId="677" applyNumberFormat="1" applyFont="1" applyFill="1" applyBorder="1" applyAlignment="1">
      <alignment horizontal="right" vertical="center" wrapText="1"/>
    </xf>
    <xf numFmtId="49" fontId="24" fillId="0" borderId="1" xfId="299" applyNumberFormat="1" applyFont="1" applyFill="1" applyBorder="1" applyAlignment="1" applyProtection="1">
      <alignment vertical="center" wrapText="1"/>
    </xf>
    <xf numFmtId="178" fontId="26" fillId="0" borderId="1" xfId="0" applyNumberFormat="1" applyFont="1" applyFill="1" applyBorder="1" applyAlignment="1">
      <alignment horizontal="right" vertical="center"/>
    </xf>
    <xf numFmtId="184" fontId="24" fillId="0" borderId="1" xfId="23" applyNumberFormat="1" applyFont="1" applyFill="1" applyBorder="1" applyAlignment="1" applyProtection="1">
      <alignment horizontal="right" vertical="center" wrapText="1"/>
    </xf>
    <xf numFmtId="49" fontId="24" fillId="0" borderId="1" xfId="714" applyNumberFormat="1" applyFont="1" applyFill="1" applyBorder="1" applyAlignment="1" applyProtection="1">
      <alignment vertical="center"/>
    </xf>
    <xf numFmtId="196" fontId="25" fillId="0" borderId="1" xfId="909" applyNumberFormat="1" applyFont="1" applyFill="1" applyBorder="1" applyAlignment="1">
      <alignment horizontal="right" vertical="center" wrapText="1"/>
    </xf>
    <xf numFmtId="184" fontId="3" fillId="0" borderId="1" xfId="23" applyNumberFormat="1" applyFont="1" applyFill="1" applyBorder="1" applyAlignment="1" applyProtection="1">
      <alignment horizontal="right" vertical="center" wrapText="1"/>
    </xf>
    <xf numFmtId="196" fontId="26" fillId="0" borderId="0" xfId="501" applyNumberFormat="1" applyAlignment="1"/>
    <xf numFmtId="0" fontId="26" fillId="0" borderId="0" xfId="737" applyFill="1" applyAlignment="1"/>
    <xf numFmtId="0" fontId="10" fillId="0" borderId="0" xfId="515" applyFont="1" applyAlignment="1" applyProtection="1">
      <alignment horizontal="left" vertical="center"/>
    </xf>
    <xf numFmtId="0" fontId="27" fillId="0" borderId="0" xfId="515" applyFont="1" applyAlignment="1"/>
    <xf numFmtId="205" fontId="27" fillId="0" borderId="0" xfId="515" applyNumberFormat="1" applyFont="1" applyAlignment="1"/>
    <xf numFmtId="179" fontId="30" fillId="0" borderId="0" xfId="515" applyNumberFormat="1" applyFont="1" applyFill="1" applyBorder="1" applyAlignment="1" applyProtection="1">
      <alignment horizontal="right" vertical="center"/>
    </xf>
    <xf numFmtId="0" fontId="26" fillId="0" borderId="0" xfId="737" applyAlignment="1">
      <alignment horizontal="center" vertical="center"/>
    </xf>
    <xf numFmtId="0" fontId="31" fillId="0" borderId="0" xfId="966" applyFont="1" applyAlignment="1">
      <alignment horizontal="center" vertical="center"/>
    </xf>
    <xf numFmtId="49" fontId="24" fillId="0" borderId="1" xfId="756" applyNumberFormat="1" applyFont="1" applyFill="1" applyBorder="1" applyAlignment="1" applyProtection="1">
      <alignment horizontal="left" vertical="center" wrapText="1"/>
    </xf>
    <xf numFmtId="196" fontId="30" fillId="0" borderId="1" xfId="16" applyNumberFormat="1" applyFont="1" applyFill="1" applyBorder="1" applyAlignment="1" applyProtection="1">
      <alignment vertical="center" wrapText="1"/>
    </xf>
    <xf numFmtId="49" fontId="24" fillId="0" borderId="1" xfId="714" applyNumberFormat="1" applyFont="1" applyFill="1" applyBorder="1" applyAlignment="1" applyProtection="1">
      <alignment horizontal="left" vertical="center" wrapText="1"/>
    </xf>
    <xf numFmtId="184" fontId="24" fillId="0" borderId="1" xfId="755" applyNumberFormat="1" applyFont="1" applyFill="1" applyBorder="1" applyAlignment="1" applyProtection="1">
      <alignment horizontal="right" vertical="center" wrapText="1"/>
    </xf>
    <xf numFmtId="196" fontId="26" fillId="0" borderId="0" xfId="737" applyNumberFormat="1" applyAlignment="1"/>
    <xf numFmtId="0" fontId="26" fillId="0" borderId="0" xfId="737" applyAlignment="1">
      <alignment vertical="center"/>
    </xf>
    <xf numFmtId="0" fontId="25" fillId="0" borderId="0" xfId="737" applyFont="1" applyFill="1" applyAlignment="1" applyProtection="1">
      <alignment horizontal="left" vertical="center"/>
    </xf>
    <xf numFmtId="4" fontId="25" fillId="0" borderId="0" xfId="737" applyNumberFormat="1" applyFont="1" applyFill="1" applyAlignment="1" applyProtection="1">
      <alignment horizontal="right" vertical="center"/>
    </xf>
    <xf numFmtId="205" fontId="28" fillId="0" borderId="0" xfId="737" applyNumberFormat="1" applyFont="1" applyFill="1" applyAlignment="1">
      <alignment vertical="center"/>
    </xf>
    <xf numFmtId="0" fontId="25" fillId="0" borderId="0" xfId="737" applyFont="1" applyFill="1" applyAlignment="1">
      <alignment horizontal="right" vertical="center"/>
    </xf>
    <xf numFmtId="0" fontId="24" fillId="0" borderId="1" xfId="733" applyNumberFormat="1" applyFont="1" applyFill="1" applyBorder="1" applyAlignment="1" applyProtection="1">
      <alignment horizontal="center" vertical="center"/>
    </xf>
    <xf numFmtId="49" fontId="24" fillId="0" borderId="1" xfId="738" applyNumberFormat="1" applyFont="1" applyFill="1" applyBorder="1" applyAlignment="1" applyProtection="1">
      <alignment vertical="center"/>
    </xf>
    <xf numFmtId="196" fontId="24" fillId="0" borderId="1" xfId="906" applyNumberFormat="1" applyFont="1" applyFill="1" applyBorder="1" applyAlignment="1">
      <alignment horizontal="right" vertical="center" wrapText="1"/>
    </xf>
    <xf numFmtId="0" fontId="31" fillId="0" borderId="0" xfId="966" applyFont="1">
      <alignment vertical="center"/>
    </xf>
    <xf numFmtId="49" fontId="25" fillId="0" borderId="1" xfId="738" applyNumberFormat="1" applyFont="1" applyFill="1" applyBorder="1" applyAlignment="1" applyProtection="1">
      <alignment vertical="center"/>
    </xf>
    <xf numFmtId="196" fontId="25" fillId="0" borderId="1" xfId="906" applyNumberFormat="1" applyFont="1" applyFill="1" applyBorder="1" applyAlignment="1">
      <alignment horizontal="right" vertical="center" wrapText="1"/>
    </xf>
    <xf numFmtId="0" fontId="26" fillId="0" borderId="0" xfId="967">
      <alignment vertical="center"/>
    </xf>
    <xf numFmtId="0" fontId="6" fillId="0" borderId="0" xfId="967" applyFont="1" applyAlignment="1">
      <alignment horizontal="center" vertical="center" wrapText="1"/>
    </xf>
    <xf numFmtId="0" fontId="26" fillId="0" borderId="0" xfId="967" applyFill="1">
      <alignment vertical="center"/>
    </xf>
    <xf numFmtId="0" fontId="1" fillId="0" borderId="0" xfId="0" applyFont="1" applyFill="1" applyAlignment="1">
      <alignment vertical="center"/>
    </xf>
    <xf numFmtId="0" fontId="10" fillId="0" borderId="0" xfId="789" applyFont="1" applyBorder="1" applyAlignment="1">
      <alignment horizontal="left" vertical="center" wrapText="1"/>
    </xf>
    <xf numFmtId="0" fontId="10" fillId="0" borderId="0" xfId="0" applyFont="1" applyFill="1" applyAlignment="1">
      <alignment horizontal="right"/>
    </xf>
    <xf numFmtId="0" fontId="24" fillId="0" borderId="1" xfId="970" applyFont="1" applyBorder="1" applyAlignment="1">
      <alignment horizontal="center" vertical="center"/>
    </xf>
    <xf numFmtId="49" fontId="25" fillId="0" borderId="1" xfId="0" applyNumberFormat="1" applyFont="1" applyFill="1" applyBorder="1" applyAlignment="1" applyProtection="1">
      <alignment vertical="center" wrapText="1"/>
    </xf>
    <xf numFmtId="196" fontId="25" fillId="0" borderId="1" xfId="16" applyNumberFormat="1" applyFont="1" applyBorder="1" applyAlignment="1">
      <alignment horizontal="right" vertical="center" wrapText="1"/>
    </xf>
    <xf numFmtId="0" fontId="9" fillId="0" borderId="1" xfId="0" applyFont="1" applyFill="1" applyBorder="1" applyAlignment="1">
      <alignment horizontal="center" vertical="center"/>
    </xf>
    <xf numFmtId="196" fontId="24" fillId="0" borderId="1" xfId="16" applyNumberFormat="1" applyFont="1" applyBorder="1" applyAlignment="1">
      <alignment horizontal="right" vertical="center" wrapText="1"/>
    </xf>
    <xf numFmtId="0" fontId="10" fillId="0" borderId="1" xfId="0" applyFont="1" applyBorder="1" applyAlignment="1">
      <alignment horizontal="center" vertical="center"/>
    </xf>
    <xf numFmtId="0" fontId="10" fillId="0" borderId="0" xfId="788" applyFont="1" applyFill="1" applyAlignment="1">
      <alignment horizontal="left" vertical="center" wrapText="1"/>
    </xf>
    <xf numFmtId="203" fontId="25" fillId="0" borderId="0" xfId="968" applyNumberFormat="1" applyFont="1" applyFill="1" applyBorder="1" applyAlignment="1">
      <alignment horizontal="right" vertical="center"/>
    </xf>
    <xf numFmtId="0" fontId="24" fillId="0" borderId="1" xfId="968" applyFont="1" applyFill="1" applyBorder="1" applyAlignment="1">
      <alignment horizontal="center" vertical="center"/>
    </xf>
    <xf numFmtId="203" fontId="24" fillId="0" borderId="1" xfId="967" applyNumberFormat="1" applyFont="1" applyFill="1" applyBorder="1" applyAlignment="1">
      <alignment horizontal="center" vertical="center" wrapText="1"/>
    </xf>
    <xf numFmtId="0" fontId="0" fillId="0" borderId="0" xfId="0" applyFont="1" applyAlignment="1"/>
    <xf numFmtId="49" fontId="24" fillId="0" borderId="1" xfId="0" applyNumberFormat="1" applyFont="1" applyFill="1" applyBorder="1" applyAlignment="1" applyProtection="1">
      <alignment vertical="center" wrapText="1"/>
    </xf>
    <xf numFmtId="196" fontId="24" fillId="0" borderId="1" xfId="967" applyNumberFormat="1" applyFont="1" applyFill="1" applyBorder="1" applyAlignment="1">
      <alignment horizontal="right" vertical="center" wrapText="1"/>
    </xf>
    <xf numFmtId="49" fontId="25" fillId="0" borderId="1" xfId="0" applyNumberFormat="1" applyFont="1" applyFill="1" applyBorder="1" applyAlignment="1" applyProtection="1">
      <alignment horizontal="left" vertical="center" wrapText="1" indent="1"/>
    </xf>
    <xf numFmtId="196" fontId="25" fillId="0" borderId="1" xfId="967" applyNumberFormat="1" applyFont="1" applyFill="1" applyBorder="1" applyAlignment="1">
      <alignment horizontal="right" vertical="center" wrapText="1"/>
    </xf>
    <xf numFmtId="184" fontId="25" fillId="0" borderId="1" xfId="967" applyNumberFormat="1" applyFont="1" applyFill="1" applyBorder="1" applyAlignment="1">
      <alignment horizontal="right" vertical="center" wrapText="1"/>
    </xf>
    <xf numFmtId="0" fontId="25" fillId="0" borderId="1" xfId="468" applyNumberFormat="1" applyFont="1" applyFill="1" applyBorder="1" applyAlignment="1">
      <alignment horizontal="left" vertical="center" wrapText="1" indent="1"/>
    </xf>
    <xf numFmtId="184" fontId="24" fillId="0" borderId="1" xfId="967" applyNumberFormat="1" applyFont="1" applyFill="1" applyBorder="1" applyAlignment="1">
      <alignment horizontal="right" vertical="center" wrapText="1"/>
    </xf>
    <xf numFmtId="0" fontId="24" fillId="0" borderId="1" xfId="967" applyFont="1" applyFill="1" applyBorder="1" applyAlignment="1">
      <alignment horizontal="distributed" vertical="center" wrapText="1"/>
    </xf>
    <xf numFmtId="0" fontId="24" fillId="0" borderId="1" xfId="468" applyNumberFormat="1" applyFont="1" applyFill="1" applyBorder="1" applyAlignment="1">
      <alignment horizontal="left" vertical="center" wrapText="1"/>
    </xf>
    <xf numFmtId="196" fontId="10" fillId="0" borderId="1" xfId="0" applyNumberFormat="1" applyFont="1" applyFill="1" applyBorder="1" applyAlignment="1">
      <alignment horizontal="right" vertical="center" wrapText="1"/>
    </xf>
    <xf numFmtId="0" fontId="24" fillId="0" borderId="1" xfId="967" applyFont="1" applyFill="1" applyBorder="1" applyAlignment="1">
      <alignment horizontal="left" vertical="center" wrapText="1"/>
    </xf>
    <xf numFmtId="196" fontId="9" fillId="0" borderId="1" xfId="0" applyNumberFormat="1" applyFont="1" applyFill="1" applyBorder="1" applyAlignment="1">
      <alignment horizontal="right" vertical="center" wrapText="1"/>
    </xf>
    <xf numFmtId="41" fontId="0" fillId="0" borderId="0" xfId="0" applyNumberFormat="1" applyAlignment="1"/>
    <xf numFmtId="196" fontId="0" fillId="0" borderId="0" xfId="0" applyNumberFormat="1" applyAlignment="1"/>
    <xf numFmtId="0" fontId="26" fillId="0" borderId="0" xfId="468" applyAlignment="1"/>
    <xf numFmtId="0" fontId="33" fillId="2" borderId="0" xfId="468" applyFont="1" applyFill="1" applyAlignment="1"/>
    <xf numFmtId="0" fontId="10" fillId="0" borderId="0" xfId="788" applyFont="1" applyAlignment="1">
      <alignment horizontal="left" vertical="center" wrapText="1"/>
    </xf>
    <xf numFmtId="0" fontId="35" fillId="0" borderId="0" xfId="788" applyFont="1" applyFill="1" applyAlignment="1">
      <alignment horizontal="left" vertical="center" wrapText="1"/>
    </xf>
    <xf numFmtId="0" fontId="25" fillId="0" borderId="0" xfId="468" applyFont="1" applyAlignment="1">
      <alignment horizontal="right" vertical="center"/>
    </xf>
    <xf numFmtId="0" fontId="24" fillId="0" borderId="1" xfId="468" applyFont="1" applyFill="1" applyBorder="1" applyAlignment="1">
      <alignment horizontal="center" vertical="center" wrapText="1"/>
    </xf>
    <xf numFmtId="196" fontId="25" fillId="0" borderId="1" xfId="0" applyNumberFormat="1" applyFont="1" applyFill="1" applyBorder="1" applyAlignment="1" applyProtection="1">
      <alignment horizontal="right" vertical="center" wrapText="1"/>
      <protection locked="0"/>
    </xf>
    <xf numFmtId="196" fontId="30" fillId="0" borderId="1" xfId="0" applyNumberFormat="1" applyFont="1" applyFill="1" applyBorder="1" applyAlignment="1" applyProtection="1">
      <alignment horizontal="right" vertical="center" wrapText="1"/>
      <protection locked="0"/>
    </xf>
    <xf numFmtId="184" fontId="9" fillId="0" borderId="1" xfId="23" applyNumberFormat="1" applyFont="1" applyFill="1" applyBorder="1" applyAlignment="1" applyProtection="1">
      <alignment horizontal="right" vertical="center" wrapText="1"/>
    </xf>
    <xf numFmtId="184" fontId="10" fillId="0" borderId="1" xfId="23" applyNumberFormat="1" applyFont="1" applyFill="1" applyBorder="1" applyAlignment="1" applyProtection="1">
      <alignment horizontal="right" vertical="center" wrapText="1"/>
    </xf>
    <xf numFmtId="184" fontId="10" fillId="0" borderId="1" xfId="0" applyNumberFormat="1" applyFont="1" applyFill="1" applyBorder="1" applyAlignment="1">
      <alignment horizontal="right" vertical="center" wrapText="1"/>
    </xf>
    <xf numFmtId="184" fontId="10" fillId="0" borderId="1" xfId="23" applyNumberFormat="1" applyFont="1" applyFill="1" applyBorder="1" applyAlignment="1">
      <alignment horizontal="right" vertical="center" wrapText="1"/>
    </xf>
    <xf numFmtId="196" fontId="36" fillId="0" borderId="1" xfId="447" applyNumberFormat="1" applyFont="1" applyFill="1" applyBorder="1" applyAlignment="1" applyProtection="1">
      <alignment horizontal="right" vertical="center" wrapText="1"/>
    </xf>
    <xf numFmtId="196" fontId="37" fillId="0" borderId="1" xfId="447" applyNumberFormat="1" applyFont="1" applyFill="1" applyBorder="1" applyAlignment="1" applyProtection="1">
      <alignment horizontal="right" vertical="center" wrapText="1"/>
    </xf>
    <xf numFmtId="196" fontId="24" fillId="0" borderId="1" xfId="788" applyNumberFormat="1" applyFont="1" applyFill="1" applyBorder="1" applyAlignment="1">
      <alignment horizontal="right" vertical="center" wrapText="1"/>
    </xf>
    <xf numFmtId="196" fontId="25" fillId="0" borderId="1" xfId="788" applyNumberFormat="1" applyFont="1" applyFill="1" applyBorder="1" applyAlignment="1">
      <alignment horizontal="right" vertical="center" wrapText="1"/>
    </xf>
    <xf numFmtId="184" fontId="10" fillId="0" borderId="1" xfId="788" applyNumberFormat="1" applyFont="1" applyFill="1" applyBorder="1" applyAlignment="1">
      <alignment horizontal="right" vertical="center" wrapText="1"/>
    </xf>
    <xf numFmtId="184" fontId="9" fillId="0" borderId="1" xfId="23" applyNumberFormat="1" applyFont="1" applyFill="1" applyBorder="1" applyAlignment="1">
      <alignment horizontal="right" vertical="center" wrapText="1"/>
    </xf>
    <xf numFmtId="196" fontId="25" fillId="0" borderId="1" xfId="1163" applyNumberFormat="1" applyFont="1" applyFill="1" applyBorder="1" applyAlignment="1">
      <alignment horizontal="right" vertical="center" wrapText="1"/>
    </xf>
    <xf numFmtId="196" fontId="24" fillId="0" borderId="1" xfId="1163" applyNumberFormat="1" applyFont="1" applyFill="1" applyBorder="1" applyAlignment="1">
      <alignment horizontal="right" vertical="center" wrapText="1"/>
    </xf>
    <xf numFmtId="0" fontId="9" fillId="0" borderId="1" xfId="0" applyFont="1" applyFill="1" applyBorder="1" applyAlignment="1">
      <alignment horizontal="distributed" vertical="center" wrapText="1"/>
    </xf>
    <xf numFmtId="196" fontId="25" fillId="0" borderId="1" xfId="0" applyNumberFormat="1" applyFont="1" applyFill="1" applyBorder="1" applyAlignment="1">
      <alignment horizontal="right" vertical="center" wrapText="1"/>
    </xf>
    <xf numFmtId="196" fontId="26" fillId="0" borderId="0" xfId="468" applyNumberFormat="1" applyAlignment="1"/>
    <xf numFmtId="41" fontId="26" fillId="0" borderId="0" xfId="468" applyNumberFormat="1" applyAlignment="1"/>
    <xf numFmtId="0" fontId="25" fillId="0" borderId="0" xfId="468" applyFont="1" applyAlignment="1"/>
    <xf numFmtId="0" fontId="26" fillId="0" borderId="0" xfId="468" applyFill="1" applyAlignment="1"/>
    <xf numFmtId="0" fontId="38" fillId="3" borderId="0" xfId="788" applyFont="1" applyFill="1" applyAlignment="1">
      <alignment vertical="center" shrinkToFit="1"/>
    </xf>
    <xf numFmtId="0" fontId="25" fillId="0" borderId="0" xfId="468" applyFont="1" applyFill="1" applyAlignment="1">
      <alignment horizontal="right" vertical="center"/>
    </xf>
    <xf numFmtId="203" fontId="26" fillId="3" borderId="0" xfId="968" applyNumberFormat="1" applyFont="1" applyFill="1" applyBorder="1" applyAlignment="1">
      <alignment vertical="center"/>
    </xf>
    <xf numFmtId="0" fontId="24" fillId="0" borderId="1" xfId="968" applyFont="1" applyFill="1" applyBorder="1" applyAlignment="1">
      <alignment horizontal="distributed" vertical="center" wrapText="1" indent="3"/>
    </xf>
    <xf numFmtId="0" fontId="26" fillId="3" borderId="0" xfId="468" applyFill="1" applyAlignment="1"/>
    <xf numFmtId="41" fontId="24" fillId="0" borderId="1" xfId="0" applyNumberFormat="1" applyFont="1" applyFill="1" applyBorder="1" applyAlignment="1">
      <alignment horizontal="right" vertical="center" wrapText="1"/>
    </xf>
    <xf numFmtId="196" fontId="24" fillId="0" borderId="1" xfId="0" applyNumberFormat="1" applyFont="1" applyFill="1" applyBorder="1" applyAlignment="1">
      <alignment horizontal="right" vertical="center" wrapText="1"/>
    </xf>
    <xf numFmtId="0" fontId="26" fillId="3" borderId="0" xfId="501" applyFill="1" applyAlignment="1"/>
    <xf numFmtId="184" fontId="25" fillId="0" borderId="1" xfId="0" applyNumberFormat="1" applyFont="1" applyFill="1" applyBorder="1" applyAlignment="1">
      <alignment horizontal="right" vertical="center" wrapText="1"/>
    </xf>
    <xf numFmtId="41" fontId="24" fillId="0" borderId="1" xfId="967" applyNumberFormat="1" applyFont="1" applyFill="1" applyBorder="1" applyAlignment="1">
      <alignment horizontal="right" vertical="center" wrapText="1"/>
    </xf>
    <xf numFmtId="184" fontId="24" fillId="0" borderId="1" xfId="0" applyNumberFormat="1" applyFont="1" applyFill="1" applyBorder="1" applyAlignment="1">
      <alignment horizontal="right" vertical="center" wrapText="1"/>
    </xf>
    <xf numFmtId="0" fontId="25" fillId="0" borderId="1" xfId="693" applyNumberFormat="1" applyFont="1" applyFill="1" applyBorder="1" applyAlignment="1">
      <alignment horizontal="left" vertical="center" wrapText="1"/>
    </xf>
    <xf numFmtId="0" fontId="24" fillId="0" borderId="1" xfId="0" applyFont="1" applyFill="1" applyBorder="1" applyAlignment="1">
      <alignment horizontal="distributed" vertical="center" wrapText="1"/>
    </xf>
    <xf numFmtId="0" fontId="24" fillId="0" borderId="1" xfId="968" applyFont="1" applyFill="1" applyBorder="1" applyAlignment="1">
      <alignment horizontal="left" vertical="center" wrapText="1"/>
    </xf>
    <xf numFmtId="0" fontId="24" fillId="0" borderId="1" xfId="693" applyNumberFormat="1" applyFont="1" applyFill="1" applyBorder="1" applyAlignment="1">
      <alignment horizontal="left" vertical="center" wrapText="1"/>
    </xf>
    <xf numFmtId="41" fontId="26" fillId="0" borderId="0" xfId="468" applyNumberFormat="1" applyFill="1" applyAlignment="1"/>
    <xf numFmtId="179" fontId="25" fillId="0" borderId="0" xfId="700" applyNumberFormat="1" applyFont="1" applyFill="1" applyBorder="1" applyAlignment="1" applyProtection="1">
      <alignment horizontal="left" vertical="center"/>
    </xf>
    <xf numFmtId="0" fontId="25" fillId="0" borderId="0" xfId="468" applyFont="1" applyFill="1" applyBorder="1" applyAlignment="1">
      <alignment vertical="center"/>
    </xf>
    <xf numFmtId="0" fontId="25" fillId="0" borderId="0" xfId="468" applyFont="1" applyFill="1" applyAlignment="1">
      <alignment vertical="center"/>
    </xf>
    <xf numFmtId="179" fontId="27" fillId="0" borderId="0" xfId="700" applyNumberFormat="1" applyFont="1" applyFill="1" applyBorder="1" applyAlignment="1" applyProtection="1">
      <alignment horizontal="right" vertical="center"/>
    </xf>
    <xf numFmtId="0" fontId="39" fillId="3" borderId="0" xfId="966" applyFont="1" applyFill="1">
      <alignment vertical="center"/>
    </xf>
    <xf numFmtId="0" fontId="25" fillId="0" borderId="1" xfId="693" applyNumberFormat="1" applyFont="1" applyFill="1" applyBorder="1" applyAlignment="1">
      <alignment horizontal="left" vertical="center" wrapText="1" indent="1"/>
    </xf>
    <xf numFmtId="196" fontId="30" fillId="0" borderId="1" xfId="0" applyNumberFormat="1" applyFont="1" applyFill="1" applyBorder="1" applyAlignment="1">
      <alignment horizontal="right" vertical="center" wrapText="1"/>
    </xf>
    <xf numFmtId="196" fontId="25" fillId="0" borderId="1" xfId="0" applyNumberFormat="1" applyFont="1" applyFill="1" applyBorder="1" applyAlignment="1" applyProtection="1">
      <alignment horizontal="right" vertical="center" wrapText="1"/>
    </xf>
    <xf numFmtId="196" fontId="24" fillId="0" borderId="1" xfId="0" applyNumberFormat="1" applyFont="1" applyFill="1" applyBorder="1" applyAlignment="1" applyProtection="1">
      <alignment horizontal="right" vertical="center" wrapText="1"/>
    </xf>
    <xf numFmtId="0" fontId="40" fillId="0" borderId="0" xfId="0" applyFont="1" applyAlignment="1"/>
    <xf numFmtId="0" fontId="0" fillId="0" borderId="0" xfId="0" applyFill="1" applyAlignment="1"/>
    <xf numFmtId="0" fontId="40" fillId="0" borderId="0" xfId="0" applyFont="1" applyFill="1" applyAlignment="1"/>
    <xf numFmtId="0" fontId="10" fillId="0" borderId="0" xfId="714" applyFont="1" applyFill="1" applyAlignment="1">
      <alignment horizontal="left" vertical="center"/>
    </xf>
    <xf numFmtId="0" fontId="10" fillId="0" borderId="0" xfId="0" applyFont="1" applyFill="1" applyAlignment="1">
      <alignment vertical="center"/>
    </xf>
    <xf numFmtId="0" fontId="10" fillId="0" borderId="0" xfId="714" applyFont="1" applyFill="1" applyAlignment="1">
      <alignment horizontal="right" vertical="center"/>
    </xf>
    <xf numFmtId="196" fontId="26" fillId="0" borderId="0" xfId="468" applyNumberFormat="1" applyFont="1" applyFill="1" applyAlignment="1">
      <alignment horizontal="center" vertical="center" wrapText="1"/>
    </xf>
    <xf numFmtId="0" fontId="10" fillId="0" borderId="1" xfId="0" applyFont="1" applyFill="1" applyBorder="1" applyAlignment="1">
      <alignment horizontal="left" vertical="center" wrapText="1"/>
    </xf>
    <xf numFmtId="196" fontId="25" fillId="0" borderId="1" xfId="0" applyNumberFormat="1" applyFont="1" applyFill="1" applyBorder="1" applyAlignment="1">
      <alignment vertical="center" wrapText="1"/>
    </xf>
    <xf numFmtId="184" fontId="25" fillId="0" borderId="1" xfId="23" applyNumberFormat="1" applyFont="1" applyFill="1" applyBorder="1" applyAlignment="1">
      <alignment vertical="center" wrapText="1"/>
    </xf>
    <xf numFmtId="0" fontId="31" fillId="0" borderId="0" xfId="966" applyFont="1" applyFill="1" applyAlignment="1">
      <alignment horizontal="center" vertical="center"/>
    </xf>
    <xf numFmtId="0" fontId="10" fillId="0" borderId="1" xfId="0" applyFont="1" applyBorder="1" applyAlignment="1">
      <alignment horizontal="left" vertical="center" wrapText="1"/>
    </xf>
    <xf numFmtId="0" fontId="31" fillId="3" borderId="0" xfId="966" applyFont="1" applyFill="1" applyAlignment="1">
      <alignment horizontal="center" vertical="center"/>
    </xf>
    <xf numFmtId="0" fontId="9" fillId="0" borderId="1" xfId="0" applyFont="1" applyFill="1" applyBorder="1" applyAlignment="1">
      <alignment horizontal="center" vertical="center" wrapText="1"/>
    </xf>
    <xf numFmtId="196" fontId="24" fillId="0" borderId="1" xfId="0" applyNumberFormat="1" applyFont="1" applyFill="1" applyBorder="1" applyAlignment="1">
      <alignment vertical="center" wrapText="1"/>
    </xf>
    <xf numFmtId="184" fontId="24" fillId="0" borderId="1" xfId="23" applyNumberFormat="1" applyFont="1" applyFill="1" applyBorder="1" applyAlignment="1">
      <alignment vertical="center" wrapText="1"/>
    </xf>
    <xf numFmtId="0" fontId="31" fillId="0" borderId="0" xfId="967" applyFont="1" applyFill="1" applyProtection="1">
      <alignment vertical="center"/>
    </xf>
    <xf numFmtId="0" fontId="42" fillId="0" borderId="0" xfId="967" applyFont="1" applyFill="1" applyAlignment="1" applyProtection="1">
      <alignment horizontal="center" vertical="center"/>
    </xf>
    <xf numFmtId="0" fontId="42" fillId="0" borderId="0" xfId="967" applyFont="1" applyFill="1" applyProtection="1">
      <alignment vertical="center"/>
    </xf>
    <xf numFmtId="0" fontId="26" fillId="0" borderId="0" xfId="967" applyFill="1" applyProtection="1">
      <alignment vertical="center"/>
    </xf>
    <xf numFmtId="203" fontId="26" fillId="0" borderId="0" xfId="967" applyNumberFormat="1" applyFill="1" applyProtection="1">
      <alignment vertical="center"/>
    </xf>
    <xf numFmtId="196" fontId="26" fillId="0" borderId="0" xfId="468" applyNumberFormat="1" applyFill="1" applyAlignment="1" applyProtection="1"/>
    <xf numFmtId="0" fontId="25" fillId="0" borderId="0" xfId="967" applyFont="1" applyFill="1" applyProtection="1">
      <alignment vertical="center"/>
    </xf>
    <xf numFmtId="203" fontId="25" fillId="0" borderId="0" xfId="967" applyNumberFormat="1" applyFont="1" applyFill="1" applyBorder="1" applyAlignment="1" applyProtection="1">
      <alignment horizontal="right" vertical="center"/>
    </xf>
    <xf numFmtId="196" fontId="31" fillId="0" borderId="0" xfId="468" applyNumberFormat="1" applyFont="1" applyFill="1" applyAlignment="1" applyProtection="1"/>
    <xf numFmtId="0" fontId="24" fillId="0" borderId="1" xfId="967" applyFont="1" applyFill="1" applyBorder="1" applyAlignment="1" applyProtection="1">
      <alignment horizontal="distributed" vertical="center" wrapText="1" indent="3"/>
    </xf>
    <xf numFmtId="203" fontId="24" fillId="0" borderId="1" xfId="967" applyNumberFormat="1" applyFont="1" applyFill="1" applyBorder="1" applyAlignment="1" applyProtection="1">
      <alignment horizontal="center" vertical="center" wrapText="1"/>
    </xf>
    <xf numFmtId="0" fontId="42" fillId="0" borderId="0" xfId="967" applyFont="1" applyFill="1" applyAlignment="1" applyProtection="1">
      <alignment horizontal="center" vertical="center" wrapText="1"/>
    </xf>
    <xf numFmtId="49" fontId="24" fillId="0" borderId="1" xfId="0" applyNumberFormat="1" applyFont="1" applyFill="1" applyBorder="1" applyAlignment="1" applyProtection="1">
      <alignment horizontal="left" vertical="center" wrapText="1"/>
    </xf>
    <xf numFmtId="184" fontId="25" fillId="0" borderId="1" xfId="23" applyNumberFormat="1" applyFont="1" applyFill="1" applyBorder="1" applyAlignment="1" applyProtection="1">
      <alignment horizontal="right" vertical="center" wrapText="1"/>
      <protection locked="0"/>
    </xf>
    <xf numFmtId="0" fontId="31" fillId="0" borderId="0" xfId="966" applyFont="1" applyFill="1" applyProtection="1">
      <alignment vertical="center"/>
    </xf>
    <xf numFmtId="49" fontId="24" fillId="0" borderId="1" xfId="0" applyNumberFormat="1" applyFont="1" applyFill="1" applyBorder="1" applyAlignment="1" applyProtection="1">
      <alignment horizontal="left" vertical="center" wrapText="1" indent="2"/>
    </xf>
    <xf numFmtId="49" fontId="25" fillId="0" borderId="1" xfId="0" applyNumberFormat="1" applyFont="1" applyFill="1" applyBorder="1" applyAlignment="1" applyProtection="1">
      <alignment horizontal="left" vertical="center" wrapText="1" indent="4"/>
    </xf>
    <xf numFmtId="3" fontId="25" fillId="0" borderId="1" xfId="0" applyNumberFormat="1" applyFont="1" applyFill="1" applyBorder="1" applyAlignment="1" applyProtection="1">
      <alignment horizontal="right" vertical="center"/>
      <protection locked="0"/>
    </xf>
    <xf numFmtId="3" fontId="24" fillId="0" borderId="1" xfId="0" applyNumberFormat="1" applyFont="1" applyFill="1" applyBorder="1" applyAlignment="1" applyProtection="1">
      <alignment horizontal="right" vertical="center"/>
      <protection locked="0"/>
    </xf>
    <xf numFmtId="184" fontId="24" fillId="0" borderId="1" xfId="23" applyNumberFormat="1" applyFont="1" applyFill="1" applyBorder="1" applyAlignment="1" applyProtection="1">
      <alignment horizontal="right" vertical="center" wrapText="1"/>
      <protection locked="0"/>
    </xf>
    <xf numFmtId="49" fontId="25" fillId="0" borderId="1" xfId="0" applyNumberFormat="1" applyFont="1" applyFill="1" applyBorder="1" applyAlignment="1" applyProtection="1">
      <alignment horizontal="left" vertical="center" wrapText="1" indent="2"/>
    </xf>
    <xf numFmtId="3" fontId="25" fillId="0" borderId="1" xfId="0" applyNumberFormat="1" applyFont="1" applyFill="1" applyBorder="1" applyAlignment="1" applyProtection="1">
      <alignment horizontal="right" vertical="center"/>
    </xf>
    <xf numFmtId="3" fontId="24" fillId="0" borderId="1" xfId="0" applyNumberFormat="1" applyFont="1" applyFill="1" applyBorder="1" applyAlignment="1" applyProtection="1">
      <alignment horizontal="right" vertical="center"/>
    </xf>
    <xf numFmtId="49" fontId="25" fillId="0" borderId="1" xfId="0" applyNumberFormat="1" applyFont="1" applyFill="1" applyBorder="1" applyAlignment="1" applyProtection="1">
      <alignment horizontal="left" vertical="center" wrapText="1"/>
    </xf>
    <xf numFmtId="49" fontId="24" fillId="0" borderId="1" xfId="0" applyNumberFormat="1" applyFont="1" applyFill="1" applyBorder="1" applyAlignment="1" applyProtection="1">
      <alignment horizontal="distributed" vertical="center" wrapText="1"/>
    </xf>
    <xf numFmtId="0" fontId="24" fillId="0" borderId="1" xfId="967" applyFont="1" applyFill="1" applyBorder="1" applyAlignment="1" applyProtection="1">
      <alignment horizontal="left" vertical="center" wrapText="1"/>
    </xf>
    <xf numFmtId="0" fontId="25" fillId="0" borderId="1" xfId="967" applyFont="1" applyFill="1" applyBorder="1" applyAlignment="1" applyProtection="1">
      <alignment horizontal="left" vertical="center" wrapText="1"/>
    </xf>
    <xf numFmtId="184" fontId="25" fillId="0" borderId="1" xfId="23" applyNumberFormat="1" applyFont="1" applyFill="1" applyBorder="1" applyAlignment="1" applyProtection="1">
      <alignment horizontal="right" vertical="center" wrapText="1"/>
    </xf>
    <xf numFmtId="0" fontId="25" fillId="0" borderId="1" xfId="966" applyFont="1" applyFill="1" applyBorder="1" applyAlignment="1" applyProtection="1">
      <alignment horizontal="left" vertical="center" wrapText="1"/>
    </xf>
    <xf numFmtId="0" fontId="24" fillId="0" borderId="1" xfId="966" applyFont="1" applyFill="1" applyBorder="1" applyAlignment="1" applyProtection="1">
      <alignment horizontal="left" vertical="center" wrapText="1"/>
    </xf>
    <xf numFmtId="0" fontId="24" fillId="0" borderId="1" xfId="967" applyFont="1" applyFill="1" applyBorder="1" applyAlignment="1" applyProtection="1">
      <alignment horizontal="distributed" vertical="center" wrapText="1" indent="1"/>
    </xf>
    <xf numFmtId="196" fontId="26" fillId="0" borderId="0" xfId="967" applyNumberFormat="1" applyFill="1" applyProtection="1">
      <alignment vertical="center"/>
    </xf>
    <xf numFmtId="0" fontId="31" fillId="0" borderId="0" xfId="967" applyFont="1" applyFill="1">
      <alignment vertical="center"/>
    </xf>
    <xf numFmtId="0" fontId="42" fillId="0" borderId="0" xfId="967" applyFont="1" applyFill="1" applyAlignment="1">
      <alignment horizontal="center" vertical="center"/>
    </xf>
    <xf numFmtId="203" fontId="26" fillId="0" borderId="0" xfId="967" applyNumberFormat="1" applyFill="1">
      <alignment vertical="center"/>
    </xf>
    <xf numFmtId="0" fontId="25" fillId="0" borderId="0" xfId="967" applyFont="1" applyFill="1">
      <alignment vertical="center"/>
    </xf>
    <xf numFmtId="0" fontId="44" fillId="0" borderId="0" xfId="967" applyFont="1" applyFill="1">
      <alignment vertical="center"/>
    </xf>
    <xf numFmtId="203" fontId="25" fillId="0" borderId="0" xfId="967" applyNumberFormat="1" applyFont="1" applyFill="1" applyAlignment="1">
      <alignment horizontal="right" vertical="center"/>
    </xf>
    <xf numFmtId="0" fontId="24" fillId="0" borderId="1" xfId="967" applyFont="1" applyFill="1" applyBorder="1" applyAlignment="1">
      <alignment horizontal="distributed" vertical="center" wrapText="1" indent="3"/>
    </xf>
    <xf numFmtId="0" fontId="45" fillId="0" borderId="0" xfId="965" applyFont="1" applyFill="1" applyAlignment="1">
      <alignment vertical="center" wrapText="1"/>
    </xf>
    <xf numFmtId="49" fontId="9" fillId="0" borderId="1" xfId="0" applyNumberFormat="1" applyFont="1" applyFill="1" applyBorder="1" applyAlignment="1" applyProtection="1">
      <alignment horizontal="left" vertical="center" wrapText="1"/>
    </xf>
    <xf numFmtId="196" fontId="9" fillId="0" borderId="1" xfId="0" applyNumberFormat="1" applyFont="1" applyFill="1" applyBorder="1" applyAlignment="1" applyProtection="1">
      <alignment horizontal="right" vertical="center" wrapText="1"/>
      <protection locked="0"/>
    </xf>
    <xf numFmtId="0" fontId="31" fillId="0" borderId="0" xfId="966" applyFont="1" applyFill="1">
      <alignment vertical="center"/>
    </xf>
    <xf numFmtId="49" fontId="10" fillId="0" borderId="1" xfId="0" applyNumberFormat="1" applyFont="1" applyFill="1" applyBorder="1" applyAlignment="1" applyProtection="1">
      <alignment horizontal="left" vertical="center" wrapText="1" indent="2"/>
    </xf>
    <xf numFmtId="3" fontId="10" fillId="0" borderId="1" xfId="0" applyNumberFormat="1" applyFont="1" applyFill="1" applyBorder="1" applyAlignment="1" applyProtection="1">
      <alignment horizontal="right" vertical="center"/>
      <protection locked="0"/>
    </xf>
    <xf numFmtId="196" fontId="10" fillId="0" borderId="1" xfId="0" applyNumberFormat="1" applyFont="1" applyFill="1" applyBorder="1" applyAlignment="1" applyProtection="1">
      <alignment horizontal="right" vertical="center" wrapText="1"/>
      <protection locked="0"/>
    </xf>
    <xf numFmtId="49" fontId="10" fillId="0" borderId="1"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horizontal="distributed" vertical="center" wrapText="1"/>
    </xf>
    <xf numFmtId="0" fontId="24" fillId="0" borderId="1" xfId="966" applyFont="1" applyFill="1" applyBorder="1" applyAlignment="1">
      <alignment horizontal="left" vertical="center"/>
    </xf>
    <xf numFmtId="204" fontId="24" fillId="0" borderId="1" xfId="16" applyNumberFormat="1" applyFont="1" applyFill="1" applyBorder="1" applyAlignment="1">
      <alignment horizontal="right" vertical="center" wrapText="1"/>
    </xf>
    <xf numFmtId="203" fontId="24" fillId="0" borderId="1" xfId="967" applyNumberFormat="1" applyFont="1" applyFill="1" applyBorder="1" applyAlignment="1">
      <alignment horizontal="right" vertical="center" wrapText="1"/>
    </xf>
    <xf numFmtId="0" fontId="25" fillId="0" borderId="1" xfId="967" applyFont="1" applyFill="1" applyBorder="1" applyAlignment="1">
      <alignment horizontal="left" vertical="center"/>
    </xf>
    <xf numFmtId="204" fontId="25" fillId="0" borderId="1" xfId="16" applyNumberFormat="1" applyFont="1" applyFill="1" applyBorder="1" applyAlignment="1">
      <alignment horizontal="right" vertical="center" wrapText="1"/>
    </xf>
    <xf numFmtId="203" fontId="25" fillId="0" borderId="1" xfId="967" applyNumberFormat="1" applyFont="1" applyFill="1" applyBorder="1" applyAlignment="1">
      <alignment horizontal="right" vertical="center" wrapText="1"/>
    </xf>
    <xf numFmtId="196" fontId="25" fillId="0" borderId="1" xfId="16" applyNumberFormat="1" applyFont="1" applyFill="1" applyBorder="1" applyAlignment="1" applyProtection="1">
      <alignment horizontal="right" vertical="center" wrapText="1"/>
      <protection locked="0"/>
    </xf>
    <xf numFmtId="0" fontId="25" fillId="0" borderId="1" xfId="967" applyFont="1" applyFill="1" applyBorder="1" applyAlignment="1" applyProtection="1">
      <alignment horizontal="left" vertical="center"/>
    </xf>
    <xf numFmtId="203" fontId="25" fillId="0" borderId="1" xfId="967" applyNumberFormat="1" applyFont="1" applyFill="1" applyBorder="1" applyAlignment="1" applyProtection="1">
      <alignment horizontal="right" vertical="center" wrapText="1"/>
      <protection locked="0"/>
    </xf>
    <xf numFmtId="0" fontId="24" fillId="0" borderId="1" xfId="967" applyFont="1" applyFill="1" applyBorder="1" applyAlignment="1">
      <alignment horizontal="distributed" vertical="center" indent="1"/>
    </xf>
    <xf numFmtId="0" fontId="1" fillId="0" borderId="0" xfId="0" applyFont="1" applyFill="1" applyBorder="1" applyAlignment="1"/>
    <xf numFmtId="196" fontId="24" fillId="0" borderId="1" xfId="0" applyNumberFormat="1" applyFont="1" applyFill="1" applyBorder="1" applyAlignment="1" applyProtection="1">
      <alignment horizontal="right" vertical="center" wrapText="1"/>
      <protection locked="0"/>
    </xf>
    <xf numFmtId="196" fontId="25" fillId="0" borderId="1" xfId="0" applyNumberFormat="1" applyFont="1" applyFill="1" applyBorder="1" applyAlignment="1" applyProtection="1">
      <alignment horizontal="right" vertical="center"/>
      <protection locked="0"/>
    </xf>
    <xf numFmtId="49" fontId="10" fillId="0" borderId="1" xfId="0" applyNumberFormat="1" applyFont="1" applyFill="1" applyBorder="1" applyAlignment="1" applyProtection="1">
      <alignment horizontal="left" vertical="center" wrapText="1" indent="4"/>
    </xf>
    <xf numFmtId="196" fontId="10" fillId="0" borderId="1" xfId="0" applyNumberFormat="1" applyFont="1" applyFill="1" applyBorder="1" applyAlignment="1" applyProtection="1">
      <alignment horizontal="right" vertical="center"/>
      <protection locked="0"/>
    </xf>
    <xf numFmtId="49" fontId="46" fillId="0" borderId="1" xfId="0" applyNumberFormat="1" applyFont="1" applyFill="1" applyBorder="1" applyAlignment="1" applyProtection="1">
      <alignment horizontal="left" vertical="center" wrapText="1" indent="4"/>
    </xf>
    <xf numFmtId="49" fontId="46" fillId="0" borderId="1" xfId="0" applyNumberFormat="1" applyFont="1" applyFill="1" applyBorder="1" applyAlignment="1" applyProtection="1">
      <alignment horizontal="left" vertical="center" wrapText="1" indent="2"/>
    </xf>
    <xf numFmtId="49" fontId="47" fillId="0" borderId="1" xfId="0" applyNumberFormat="1" applyFont="1" applyFill="1" applyBorder="1" applyAlignment="1" applyProtection="1">
      <alignment horizontal="left" vertical="center" wrapText="1" indent="4"/>
    </xf>
    <xf numFmtId="49" fontId="47" fillId="0" borderId="1" xfId="0" applyNumberFormat="1" applyFont="1" applyFill="1" applyBorder="1" applyAlignment="1" applyProtection="1">
      <alignment horizontal="left" vertical="center" wrapText="1" indent="2"/>
    </xf>
    <xf numFmtId="3" fontId="26" fillId="0" borderId="0" xfId="967" applyNumberFormat="1" applyFill="1" applyProtection="1">
      <alignment vertical="center"/>
    </xf>
    <xf numFmtId="0" fontId="31" fillId="0" borderId="0" xfId="967" applyFont="1">
      <alignment vertical="center"/>
    </xf>
    <xf numFmtId="0" fontId="42" fillId="0" borderId="0" xfId="967" applyFont="1" applyAlignment="1">
      <alignment horizontal="center" vertical="center"/>
    </xf>
    <xf numFmtId="203" fontId="26" fillId="0" borderId="0" xfId="967" applyNumberFormat="1">
      <alignment vertical="center"/>
    </xf>
    <xf numFmtId="0" fontId="42" fillId="0" borderId="0" xfId="967" applyFont="1" applyAlignment="1">
      <alignment horizontal="left" vertical="center"/>
    </xf>
    <xf numFmtId="184" fontId="24" fillId="0" borderId="1" xfId="23" applyNumberFormat="1" applyFont="1" applyFill="1" applyBorder="1" applyAlignment="1" applyProtection="1">
      <alignment horizontal="right" vertical="center" wrapText="1" shrinkToFit="1"/>
      <protection locked="0"/>
    </xf>
    <xf numFmtId="0" fontId="24" fillId="0" borderId="1" xfId="966" applyFont="1" applyFill="1" applyBorder="1" applyAlignment="1" applyProtection="1">
      <alignment horizontal="left" vertical="center"/>
    </xf>
    <xf numFmtId="203" fontId="24" fillId="0" borderId="1" xfId="967" applyNumberFormat="1" applyFont="1" applyFill="1" applyBorder="1" applyAlignment="1" applyProtection="1">
      <alignment horizontal="right" vertical="center" wrapText="1"/>
      <protection locked="0"/>
    </xf>
    <xf numFmtId="3" fontId="26" fillId="0" borderId="0" xfId="967" applyNumberFormat="1">
      <alignment vertical="center"/>
    </xf>
    <xf numFmtId="0" fontId="1" fillId="0" borderId="0" xfId="0" applyFont="1" applyFill="1" applyBorder="1" applyAlignment="1">
      <alignment vertical="center"/>
    </xf>
    <xf numFmtId="0" fontId="48" fillId="0" borderId="0" xfId="0" applyFont="1" applyFill="1" applyBorder="1" applyAlignment="1">
      <alignment horizontal="center" vertical="center"/>
    </xf>
    <xf numFmtId="0" fontId="48" fillId="0" borderId="3" xfId="0" applyFont="1" applyFill="1" applyBorder="1" applyAlignment="1">
      <alignment horizontal="center" vertical="center"/>
    </xf>
    <xf numFmtId="0" fontId="10" fillId="0" borderId="0" xfId="0" applyFont="1" applyAlignment="1">
      <alignment horizontal="right"/>
    </xf>
    <xf numFmtId="49" fontId="24" fillId="0" borderId="1" xfId="738" applyNumberFormat="1" applyFont="1" applyFill="1" applyBorder="1" applyAlignment="1" applyProtection="1">
      <alignment horizontal="center" vertical="center"/>
    </xf>
    <xf numFmtId="0" fontId="4" fillId="0" borderId="1" xfId="0" applyFont="1" applyFill="1" applyBorder="1" applyAlignment="1">
      <alignment horizontal="right" vertical="center"/>
    </xf>
    <xf numFmtId="10" fontId="4" fillId="0" borderId="1" xfId="0" applyNumberFormat="1" applyFont="1" applyFill="1" applyBorder="1" applyAlignment="1">
      <alignment horizontal="right" vertical="center"/>
    </xf>
    <xf numFmtId="0" fontId="4" fillId="0" borderId="1" xfId="0" applyFont="1" applyFill="1" applyBorder="1" applyAlignment="1">
      <alignment vertical="center"/>
    </xf>
    <xf numFmtId="198" fontId="24" fillId="0" borderId="1" xfId="16" applyNumberFormat="1" applyFont="1" applyBorder="1" applyAlignment="1">
      <alignment horizontal="right" vertical="center" wrapText="1"/>
    </xf>
    <xf numFmtId="0" fontId="49" fillId="0" borderId="1" xfId="0" applyFont="1" applyFill="1" applyBorder="1" applyAlignment="1">
      <alignment vertical="center"/>
    </xf>
    <xf numFmtId="0" fontId="49" fillId="0" borderId="1" xfId="0" applyFont="1" applyFill="1" applyBorder="1" applyAlignment="1">
      <alignment horizontal="right" vertical="center"/>
    </xf>
    <xf numFmtId="10" fontId="49" fillId="0" borderId="1" xfId="0" applyNumberFormat="1" applyFont="1" applyFill="1" applyBorder="1" applyAlignment="1">
      <alignment horizontal="right" vertical="center"/>
    </xf>
    <xf numFmtId="0" fontId="26" fillId="0" borderId="0" xfId="967" applyFont="1" applyFill="1" applyAlignment="1">
      <alignment vertical="center"/>
    </xf>
    <xf numFmtId="0" fontId="50" fillId="0" borderId="0" xfId="868" applyFont="1" applyAlignment="1"/>
    <xf numFmtId="0" fontId="10" fillId="0" borderId="0" xfId="0" applyFont="1" applyAlignment="1">
      <alignment horizontal="right" vertical="center"/>
    </xf>
    <xf numFmtId="0" fontId="24" fillId="0" borderId="1" xfId="970" applyFont="1" applyBorder="1" applyAlignment="1">
      <alignment horizontal="center" vertical="center" wrapText="1"/>
    </xf>
    <xf numFmtId="200" fontId="10" fillId="0" borderId="1" xfId="717" applyNumberFormat="1" applyFont="1" applyFill="1" applyBorder="1" applyAlignment="1">
      <alignment horizontal="center" vertical="center"/>
    </xf>
    <xf numFmtId="0" fontId="24" fillId="0" borderId="1" xfId="0" applyFont="1" applyFill="1" applyBorder="1" applyAlignment="1">
      <alignment horizontal="center" vertical="center"/>
    </xf>
    <xf numFmtId="0" fontId="26" fillId="0" borderId="0" xfId="967" applyFont="1" applyFill="1">
      <alignment vertical="center"/>
    </xf>
    <xf numFmtId="0" fontId="26" fillId="0" borderId="0" xfId="967" applyFont="1">
      <alignment vertical="center"/>
    </xf>
    <xf numFmtId="203" fontId="26" fillId="0" borderId="0" xfId="967" applyNumberFormat="1" applyFont="1">
      <alignment vertical="center"/>
    </xf>
    <xf numFmtId="196" fontId="26" fillId="0" borderId="0" xfId="967" applyNumberFormat="1">
      <alignment vertical="center"/>
    </xf>
    <xf numFmtId="0" fontId="0" fillId="0" borderId="0" xfId="714" applyFont="1" applyAlignment="1">
      <alignment horizontal="right"/>
    </xf>
    <xf numFmtId="203" fontId="24" fillId="0" borderId="8" xfId="967" applyNumberFormat="1" applyFont="1" applyBorder="1" applyAlignment="1">
      <alignment horizontal="center" vertical="center" wrapText="1"/>
    </xf>
    <xf numFmtId="196" fontId="26" fillId="3" borderId="0" xfId="468" applyNumberFormat="1" applyFont="1" applyFill="1" applyAlignment="1">
      <alignment horizontal="center" vertical="center" wrapText="1"/>
    </xf>
    <xf numFmtId="0" fontId="9" fillId="0" borderId="1" xfId="0" applyFont="1" applyFill="1" applyBorder="1" applyAlignment="1">
      <alignment horizontal="left" vertical="center" wrapText="1"/>
    </xf>
    <xf numFmtId="196" fontId="9" fillId="0" borderId="6" xfId="0" applyNumberFormat="1" applyFont="1" applyFill="1" applyBorder="1" applyAlignment="1">
      <alignment vertical="center" wrapText="1"/>
    </xf>
    <xf numFmtId="196" fontId="9" fillId="0" borderId="1" xfId="0" applyNumberFormat="1" applyFont="1" applyFill="1" applyBorder="1" applyAlignment="1">
      <alignment vertical="center" wrapText="1"/>
    </xf>
    <xf numFmtId="0" fontId="25" fillId="0" borderId="1" xfId="871" applyFont="1" applyFill="1" applyBorder="1" applyAlignment="1">
      <alignment horizontal="left" vertical="center" wrapText="1" indent="2"/>
    </xf>
    <xf numFmtId="196" fontId="25" fillId="0" borderId="1" xfId="871" applyNumberFormat="1" applyFont="1" applyFill="1" applyBorder="1" applyAlignment="1">
      <alignment horizontal="right" vertical="center" wrapText="1"/>
    </xf>
    <xf numFmtId="196" fontId="10" fillId="0" borderId="6" xfId="0" applyNumberFormat="1" applyFont="1" applyFill="1" applyBorder="1" applyAlignment="1">
      <alignment vertical="center" wrapText="1"/>
    </xf>
    <xf numFmtId="196" fontId="10" fillId="0" borderId="1" xfId="0" applyNumberFormat="1" applyFont="1" applyFill="1" applyBorder="1" applyAlignment="1">
      <alignment vertical="center" wrapText="1"/>
    </xf>
    <xf numFmtId="0" fontId="24" fillId="0" borderId="1" xfId="871" applyFont="1" applyFill="1" applyBorder="1" applyAlignment="1">
      <alignment horizontal="center" vertical="center"/>
    </xf>
    <xf numFmtId="196" fontId="24" fillId="0" borderId="1" xfId="871" applyNumberFormat="1" applyFont="1" applyFill="1" applyBorder="1" applyAlignment="1">
      <alignment horizontal="right" vertical="center" wrapText="1"/>
    </xf>
    <xf numFmtId="0" fontId="10" fillId="0" borderId="0" xfId="714" applyFont="1" applyBorder="1" applyAlignment="1">
      <alignment horizontal="left" vertical="center"/>
    </xf>
    <xf numFmtId="0" fontId="10" fillId="0" borderId="0" xfId="714" applyFont="1" applyBorder="1" applyAlignment="1">
      <alignment horizontal="right" vertical="center"/>
    </xf>
    <xf numFmtId="0" fontId="24" fillId="0" borderId="1" xfId="0" applyFont="1" applyBorder="1" applyAlignment="1">
      <alignment horizontal="center" vertical="center" wrapText="1"/>
    </xf>
    <xf numFmtId="0" fontId="52" fillId="0" borderId="1" xfId="0" applyFont="1" applyFill="1" applyBorder="1" applyAlignment="1">
      <alignment horizontal="left" vertical="center"/>
    </xf>
    <xf numFmtId="196" fontId="52" fillId="0" borderId="1" xfId="16" applyNumberFormat="1" applyFont="1" applyFill="1" applyBorder="1" applyAlignment="1">
      <alignment horizontal="right" vertical="center" wrapText="1"/>
    </xf>
    <xf numFmtId="0" fontId="37" fillId="0" borderId="1" xfId="0" applyFont="1" applyFill="1" applyBorder="1" applyAlignment="1">
      <alignment horizontal="left" vertical="center" indent="1"/>
    </xf>
    <xf numFmtId="196" fontId="37" fillId="0" borderId="1" xfId="16" applyNumberFormat="1" applyFont="1" applyFill="1" applyBorder="1" applyAlignment="1">
      <alignment horizontal="right" vertical="center" wrapText="1"/>
    </xf>
    <xf numFmtId="0" fontId="52" fillId="0" borderId="1" xfId="0" applyFont="1" applyFill="1" applyBorder="1" applyAlignment="1">
      <alignment vertical="center"/>
    </xf>
    <xf numFmtId="0" fontId="37" fillId="0" borderId="4" xfId="0" applyFont="1" applyFill="1" applyBorder="1" applyAlignment="1">
      <alignment horizontal="left" vertical="center" indent="1"/>
    </xf>
    <xf numFmtId="196" fontId="37" fillId="0" borderId="4" xfId="16" applyNumberFormat="1" applyFont="1" applyFill="1" applyBorder="1" applyAlignment="1">
      <alignment horizontal="right" vertical="center" wrapText="1"/>
    </xf>
    <xf numFmtId="0" fontId="52" fillId="0" borderId="1" xfId="0" applyFont="1" applyFill="1" applyBorder="1" applyAlignment="1">
      <alignment horizontal="center" vertical="center"/>
    </xf>
    <xf numFmtId="0" fontId="0" fillId="0" borderId="0" xfId="0" applyFill="1" applyAlignment="1" applyProtection="1"/>
    <xf numFmtId="0" fontId="6" fillId="0" borderId="0" xfId="967" applyFont="1" applyFill="1" applyAlignment="1">
      <alignment horizontal="center" vertical="center" wrapText="1"/>
    </xf>
    <xf numFmtId="0" fontId="23" fillId="0" borderId="0" xfId="967" applyFont="1" applyFill="1">
      <alignment vertical="center"/>
    </xf>
    <xf numFmtId="0" fontId="26" fillId="0" borderId="0" xfId="966" applyFill="1">
      <alignment vertical="center"/>
    </xf>
    <xf numFmtId="0" fontId="2" fillId="0" borderId="0" xfId="967" applyFont="1" applyFill="1" applyAlignment="1" applyProtection="1">
      <alignment horizontal="center" vertical="center"/>
    </xf>
    <xf numFmtId="0" fontId="10" fillId="0" borderId="0" xfId="967" applyFont="1" applyFill="1">
      <alignment vertical="center"/>
    </xf>
    <xf numFmtId="203" fontId="25" fillId="0" borderId="0" xfId="967" applyNumberFormat="1" applyFont="1" applyFill="1" applyBorder="1" applyAlignment="1">
      <alignment horizontal="right" vertical="center"/>
    </xf>
    <xf numFmtId="184" fontId="25" fillId="0" borderId="1" xfId="23" applyNumberFormat="1" applyFont="1" applyFill="1" applyBorder="1" applyAlignment="1" applyProtection="1">
      <alignment horizontal="right" vertical="center" wrapText="1" shrinkToFit="1"/>
    </xf>
    <xf numFmtId="49" fontId="25" fillId="0" borderId="1" xfId="0" applyNumberFormat="1" applyFont="1" applyFill="1" applyBorder="1" applyAlignment="1" applyProtection="1">
      <alignment horizontal="left" vertical="center" wrapText="1" indent="3"/>
    </xf>
    <xf numFmtId="0" fontId="25" fillId="0" borderId="1" xfId="0" applyNumberFormat="1" applyFont="1" applyFill="1" applyBorder="1" applyAlignment="1" applyProtection="1">
      <alignment horizontal="right" vertical="center" wrapText="1"/>
      <protection locked="0"/>
    </xf>
    <xf numFmtId="0" fontId="25" fillId="0" borderId="1" xfId="0" applyNumberFormat="1" applyFont="1" applyFill="1" applyBorder="1" applyAlignment="1" applyProtection="1">
      <alignment horizontal="right" vertical="center"/>
      <protection locked="0"/>
    </xf>
    <xf numFmtId="49" fontId="10" fillId="0" borderId="1" xfId="0" applyNumberFormat="1" applyFont="1" applyFill="1" applyBorder="1" applyAlignment="1" applyProtection="1">
      <alignment horizontal="left" vertical="center" wrapText="1" indent="3"/>
    </xf>
    <xf numFmtId="0" fontId="10" fillId="0" borderId="1" xfId="0" applyNumberFormat="1" applyFont="1" applyFill="1" applyBorder="1" applyAlignment="1" applyProtection="1">
      <alignment horizontal="right" vertical="center"/>
      <protection locked="0"/>
    </xf>
    <xf numFmtId="49" fontId="47" fillId="0" borderId="1" xfId="0" applyNumberFormat="1" applyFont="1" applyFill="1" applyBorder="1" applyAlignment="1" applyProtection="1">
      <alignment horizontal="left" vertical="center" wrapText="1" indent="3"/>
    </xf>
    <xf numFmtId="184" fontId="24" fillId="0" borderId="1" xfId="23" applyNumberFormat="1" applyFont="1" applyFill="1" applyBorder="1" applyAlignment="1" applyProtection="1">
      <alignment horizontal="right" vertical="center" wrapText="1" shrinkToFit="1"/>
    </xf>
    <xf numFmtId="49" fontId="10" fillId="0" borderId="1" xfId="0" applyNumberFormat="1" applyFont="1" applyFill="1" applyBorder="1" applyAlignment="1" applyProtection="1">
      <alignment horizontal="left" vertical="center" indent="3"/>
    </xf>
    <xf numFmtId="49" fontId="25" fillId="0" borderId="1" xfId="0" applyNumberFormat="1" applyFont="1" applyFill="1" applyBorder="1" applyAlignment="1" applyProtection="1">
      <alignment horizontal="left" vertical="center" indent="3"/>
    </xf>
    <xf numFmtId="49" fontId="53" fillId="0" borderId="1" xfId="0" applyNumberFormat="1" applyFont="1" applyFill="1" applyBorder="1" applyAlignment="1" applyProtection="1">
      <alignment horizontal="left" vertical="center" wrapText="1" indent="3"/>
    </xf>
    <xf numFmtId="49" fontId="46" fillId="0" borderId="1" xfId="0" applyNumberFormat="1" applyFont="1" applyFill="1" applyBorder="1" applyAlignment="1" applyProtection="1">
      <alignment horizontal="left" vertical="center" wrapText="1" indent="3"/>
    </xf>
    <xf numFmtId="49" fontId="25" fillId="0" borderId="1" xfId="0" applyNumberFormat="1" applyFont="1" applyFill="1" applyBorder="1" applyAlignment="1" applyProtection="1">
      <alignment horizontal="left" vertical="center" indent="3"/>
      <protection locked="0"/>
    </xf>
    <xf numFmtId="49" fontId="25" fillId="0" borderId="1" xfId="0" applyNumberFormat="1" applyFont="1" applyFill="1" applyBorder="1" applyAlignment="1" applyProtection="1">
      <alignment horizontal="left" vertical="center" wrapText="1" indent="2"/>
      <protection locked="0"/>
    </xf>
    <xf numFmtId="49" fontId="10" fillId="0" borderId="1" xfId="0" applyNumberFormat="1" applyFont="1" applyFill="1" applyBorder="1" applyAlignment="1" applyProtection="1">
      <alignment horizontal="left" vertical="center" wrapText="1" indent="3"/>
      <protection locked="0"/>
    </xf>
    <xf numFmtId="49" fontId="25" fillId="0" borderId="1" xfId="0" applyNumberFormat="1" applyFont="1" applyFill="1" applyBorder="1" applyAlignment="1" applyProtection="1">
      <alignment horizontal="left" vertical="center" wrapText="1" indent="3"/>
      <protection locked="0"/>
    </xf>
    <xf numFmtId="49" fontId="10" fillId="0" borderId="1" xfId="0" applyNumberFormat="1" applyFont="1" applyFill="1" applyBorder="1" applyAlignment="1" applyProtection="1">
      <alignment horizontal="left" vertical="center" indent="3"/>
      <protection locked="0"/>
    </xf>
    <xf numFmtId="49" fontId="47" fillId="0" borderId="1" xfId="0" applyNumberFormat="1" applyFont="1" applyFill="1" applyBorder="1" applyAlignment="1" applyProtection="1">
      <alignment horizontal="left" vertical="center" indent="3"/>
      <protection locked="0"/>
    </xf>
    <xf numFmtId="49" fontId="24" fillId="0" borderId="1" xfId="0" applyNumberFormat="1" applyFont="1" applyFill="1" applyBorder="1" applyAlignment="1">
      <alignment vertical="center" wrapText="1"/>
    </xf>
    <xf numFmtId="196" fontId="24" fillId="0" borderId="1" xfId="16" applyNumberFormat="1" applyFont="1" applyFill="1" applyBorder="1" applyAlignment="1" applyProtection="1">
      <alignment horizontal="right" vertical="center" wrapText="1"/>
      <protection locked="0"/>
    </xf>
    <xf numFmtId="0" fontId="24" fillId="0" borderId="1" xfId="967" applyFont="1" applyFill="1" applyBorder="1" applyAlignment="1">
      <alignment vertical="center" wrapText="1"/>
    </xf>
    <xf numFmtId="203" fontId="24" fillId="0" borderId="1" xfId="967" applyNumberFormat="1" applyFont="1" applyFill="1" applyBorder="1" applyAlignment="1" applyProtection="1">
      <alignment vertical="center" wrapText="1"/>
      <protection locked="0"/>
    </xf>
    <xf numFmtId="0" fontId="25" fillId="0" borderId="1" xfId="967" applyNumberFormat="1" applyFont="1" applyFill="1" applyBorder="1" applyAlignment="1">
      <alignment horizontal="left" vertical="center" wrapText="1"/>
    </xf>
    <xf numFmtId="203" fontId="25" fillId="0" borderId="1" xfId="967" applyNumberFormat="1" applyFont="1" applyFill="1" applyBorder="1" applyAlignment="1" applyProtection="1">
      <alignment vertical="center" wrapText="1"/>
      <protection locked="0"/>
    </xf>
    <xf numFmtId="184" fontId="25" fillId="0" borderId="1" xfId="324" applyNumberFormat="1" applyFont="1" applyFill="1" applyBorder="1" applyAlignment="1" applyProtection="1">
      <alignment vertical="center" wrapText="1"/>
      <protection locked="0"/>
    </xf>
    <xf numFmtId="0" fontId="25" fillId="0" borderId="1" xfId="967" applyNumberFormat="1" applyFont="1" applyFill="1" applyBorder="1" applyAlignment="1">
      <alignment vertical="center" wrapText="1"/>
    </xf>
    <xf numFmtId="203" fontId="25" fillId="0" borderId="1" xfId="966" applyNumberFormat="1" applyFont="1" applyFill="1" applyBorder="1" applyAlignment="1" applyProtection="1">
      <alignment vertical="center" wrapText="1"/>
      <protection locked="0"/>
    </xf>
    <xf numFmtId="0" fontId="24" fillId="0" borderId="1" xfId="967" applyNumberFormat="1" applyFont="1" applyFill="1" applyBorder="1" applyAlignment="1">
      <alignment horizontal="left" vertical="center" wrapText="1"/>
    </xf>
    <xf numFmtId="184" fontId="24" fillId="0" borderId="1" xfId="324" applyNumberFormat="1" applyFont="1" applyFill="1" applyBorder="1" applyAlignment="1" applyProtection="1">
      <alignment vertical="center" wrapText="1"/>
      <protection locked="0"/>
    </xf>
    <xf numFmtId="0" fontId="24" fillId="0" borderId="1" xfId="967" applyFont="1" applyFill="1" applyBorder="1" applyAlignment="1">
      <alignment horizontal="distributed" vertical="center" wrapText="1" indent="2"/>
    </xf>
    <xf numFmtId="0" fontId="0" fillId="0" borderId="0" xfId="0" applyAlignment="1" applyProtection="1"/>
    <xf numFmtId="0" fontId="24" fillId="0" borderId="0" xfId="967" applyFont="1" applyFill="1" applyAlignment="1">
      <alignment horizontal="center" vertical="center" wrapText="1"/>
    </xf>
    <xf numFmtId="0" fontId="26" fillId="0" borderId="0" xfId="966" applyFill="1" applyProtection="1">
      <alignment vertical="center"/>
    </xf>
    <xf numFmtId="0" fontId="25" fillId="0" borderId="0" xfId="967" applyFont="1" applyFill="1" applyAlignment="1">
      <alignment horizontal="left" vertical="center"/>
    </xf>
    <xf numFmtId="0" fontId="24" fillId="0" borderId="1" xfId="967" applyNumberFormat="1" applyFont="1" applyFill="1" applyBorder="1" applyAlignment="1">
      <alignment vertical="center" wrapText="1"/>
    </xf>
    <xf numFmtId="0" fontId="25" fillId="0" borderId="1" xfId="967" applyFont="1" applyFill="1" applyBorder="1" applyAlignment="1" applyProtection="1">
      <alignment horizontal="left" vertical="center" wrapText="1" indent="1"/>
    </xf>
    <xf numFmtId="184" fontId="25" fillId="0" borderId="1" xfId="23" applyNumberFormat="1" applyFont="1" applyFill="1" applyBorder="1" applyAlignment="1" applyProtection="1">
      <alignment horizontal="right" vertical="center" wrapText="1" shrinkToFit="1"/>
      <protection locked="0"/>
    </xf>
    <xf numFmtId="0" fontId="24" fillId="0" borderId="1" xfId="967" applyNumberFormat="1" applyFont="1" applyFill="1" applyBorder="1" applyAlignment="1" applyProtection="1">
      <alignment vertical="center" wrapText="1"/>
    </xf>
    <xf numFmtId="203" fontId="25" fillId="0" borderId="1" xfId="966" applyNumberFormat="1" applyFont="1" applyFill="1" applyBorder="1" applyAlignment="1" applyProtection="1">
      <alignment horizontal="right" vertical="center" wrapText="1"/>
      <protection locked="0"/>
    </xf>
    <xf numFmtId="196" fontId="26" fillId="0" borderId="0" xfId="967" applyNumberFormat="1" applyFill="1">
      <alignment vertical="center"/>
    </xf>
    <xf numFmtId="0" fontId="0" fillId="0" borderId="0" xfId="967" applyFont="1" applyFill="1">
      <alignment vertical="center"/>
    </xf>
    <xf numFmtId="203" fontId="24" fillId="0" borderId="9" xfId="967" applyNumberFormat="1" applyFont="1" applyFill="1" applyBorder="1" applyAlignment="1">
      <alignment horizontal="center" vertical="center" wrapText="1"/>
    </xf>
    <xf numFmtId="0" fontId="24" fillId="0" borderId="1" xfId="967" applyFont="1" applyFill="1" applyBorder="1" applyAlignment="1">
      <alignment horizontal="center" vertical="center" wrapText="1"/>
    </xf>
    <xf numFmtId="203" fontId="24" fillId="0" borderId="0" xfId="967" applyNumberFormat="1" applyFont="1" applyFill="1" applyAlignment="1">
      <alignment horizontal="center" vertical="center" wrapText="1"/>
    </xf>
    <xf numFmtId="0" fontId="25" fillId="0" borderId="5" xfId="967" applyFont="1" applyFill="1" applyBorder="1" applyAlignment="1">
      <alignment horizontal="left" vertical="center"/>
    </xf>
    <xf numFmtId="196" fontId="25" fillId="0" borderId="1" xfId="972" applyNumberFormat="1" applyFont="1" applyFill="1" applyBorder="1" applyAlignment="1" applyProtection="1">
      <alignment vertical="center" wrapText="1"/>
    </xf>
    <xf numFmtId="49" fontId="25" fillId="0" borderId="1" xfId="972" applyNumberFormat="1" applyFont="1" applyFill="1" applyBorder="1" applyAlignment="1" applyProtection="1">
      <alignment horizontal="left" vertical="center" wrapText="1"/>
    </xf>
    <xf numFmtId="184" fontId="25" fillId="0" borderId="1" xfId="23" applyNumberFormat="1" applyFont="1" applyFill="1" applyBorder="1" applyAlignment="1" applyProtection="1">
      <alignment vertical="center" wrapText="1"/>
      <protection locked="0"/>
    </xf>
    <xf numFmtId="0" fontId="24" fillId="0" borderId="5" xfId="967" applyFont="1" applyFill="1" applyBorder="1" applyAlignment="1">
      <alignment horizontal="distributed" vertical="center"/>
    </xf>
    <xf numFmtId="184" fontId="24" fillId="0" borderId="1" xfId="23" applyNumberFormat="1" applyFont="1" applyFill="1" applyBorder="1" applyAlignment="1" applyProtection="1">
      <alignment vertical="center" wrapText="1"/>
      <protection locked="0"/>
    </xf>
    <xf numFmtId="0" fontId="24" fillId="0" borderId="5" xfId="967" applyFont="1" applyFill="1" applyBorder="1" applyAlignment="1">
      <alignment horizontal="left" vertical="center"/>
    </xf>
    <xf numFmtId="0" fontId="25" fillId="0" borderId="5" xfId="967" applyNumberFormat="1" applyFont="1" applyFill="1" applyBorder="1" applyAlignment="1">
      <alignment horizontal="left" vertical="center"/>
    </xf>
    <xf numFmtId="0" fontId="25" fillId="0" borderId="5" xfId="966" applyFont="1" applyFill="1" applyBorder="1" applyAlignment="1">
      <alignment horizontal="left" vertical="center"/>
    </xf>
    <xf numFmtId="0" fontId="54" fillId="0" borderId="0" xfId="967" applyFont="1" applyFill="1">
      <alignment vertical="center"/>
    </xf>
    <xf numFmtId="3" fontId="26" fillId="0" borderId="0" xfId="967" applyNumberFormat="1" applyFill="1">
      <alignment vertical="center"/>
    </xf>
    <xf numFmtId="0" fontId="24" fillId="0" borderId="0" xfId="967" applyFont="1" applyFill="1" applyAlignment="1" applyProtection="1">
      <alignment horizontal="center" vertical="center" wrapText="1"/>
    </xf>
    <xf numFmtId="0" fontId="26" fillId="3" borderId="0" xfId="967" applyFill="1" applyProtection="1">
      <alignment vertical="center"/>
    </xf>
    <xf numFmtId="203" fontId="26" fillId="3" borderId="0" xfId="967" applyNumberFormat="1" applyFill="1" applyProtection="1">
      <alignment vertical="center"/>
    </xf>
    <xf numFmtId="0" fontId="25" fillId="0" borderId="0" xfId="967" applyFont="1" applyFill="1" applyAlignment="1" applyProtection="1">
      <alignment horizontal="left" vertical="center"/>
    </xf>
    <xf numFmtId="0" fontId="44" fillId="0" borderId="0" xfId="967" applyFont="1" applyFill="1" applyProtection="1">
      <alignment vertical="center"/>
    </xf>
    <xf numFmtId="0" fontId="24" fillId="0" borderId="1" xfId="967" applyFont="1" applyFill="1" applyBorder="1" applyAlignment="1" applyProtection="1">
      <alignment horizontal="center" vertical="center" wrapText="1"/>
    </xf>
    <xf numFmtId="0" fontId="24" fillId="0" borderId="1" xfId="967" applyNumberFormat="1" applyFont="1" applyFill="1" applyBorder="1" applyAlignment="1" applyProtection="1">
      <alignment horizontal="distributed" vertical="center"/>
    </xf>
    <xf numFmtId="184" fontId="24" fillId="0" borderId="1" xfId="324" applyNumberFormat="1" applyFont="1" applyFill="1" applyBorder="1" applyAlignment="1" applyProtection="1">
      <alignment horizontal="right" vertical="center" wrapText="1"/>
      <protection locked="0"/>
    </xf>
    <xf numFmtId="49" fontId="12" fillId="0" borderId="2" xfId="298" quotePrefix="1" applyNumberFormat="1" applyFont="1" applyBorder="1" applyAlignment="1">
      <alignment horizontal="left" vertical="center" wrapText="1"/>
    </xf>
    <xf numFmtId="0" fontId="2" fillId="0" borderId="0" xfId="967" applyFont="1" applyFill="1" applyAlignment="1" applyProtection="1">
      <alignment horizontal="center" vertical="center"/>
    </xf>
    <xf numFmtId="0" fontId="8" fillId="0" borderId="0" xfId="714" applyFont="1" applyFill="1" applyBorder="1" applyAlignment="1">
      <alignment horizontal="center" vertical="center" wrapText="1"/>
    </xf>
    <xf numFmtId="0" fontId="51" fillId="0" borderId="0" xfId="714" applyFont="1" applyAlignment="1">
      <alignment horizontal="center" vertical="center"/>
    </xf>
    <xf numFmtId="0" fontId="8" fillId="0" borderId="0" xfId="789" applyFont="1" applyAlignment="1">
      <alignment horizontal="center" vertical="center" shrinkToFit="1"/>
    </xf>
    <xf numFmtId="0" fontId="43" fillId="0" borderId="0" xfId="0" applyFont="1" applyFill="1" applyBorder="1" applyAlignment="1">
      <alignment horizontal="center" vertical="center"/>
    </xf>
    <xf numFmtId="0" fontId="24" fillId="0" borderId="5" xfId="970" applyFont="1" applyBorder="1" applyAlignment="1">
      <alignment horizontal="center" vertical="center"/>
    </xf>
    <xf numFmtId="0" fontId="24" fillId="0" borderId="6" xfId="970" applyFont="1" applyBorder="1" applyAlignment="1">
      <alignment horizontal="center" vertical="center"/>
    </xf>
    <xf numFmtId="0" fontId="5" fillId="0" borderId="0" xfId="0" applyFont="1" applyFill="1" applyBorder="1" applyAlignment="1">
      <alignment horizontal="left" vertical="top" wrapText="1"/>
    </xf>
    <xf numFmtId="0" fontId="24" fillId="0" borderId="4" xfId="970" applyFont="1" applyBorder="1" applyAlignment="1">
      <alignment horizontal="center" vertical="center"/>
    </xf>
    <xf numFmtId="0" fontId="24" fillId="0" borderId="7" xfId="970" applyFont="1" applyBorder="1" applyAlignment="1">
      <alignment horizontal="center" vertical="center"/>
    </xf>
    <xf numFmtId="0" fontId="43" fillId="0" borderId="0" xfId="0" applyFont="1" applyFill="1" applyAlignment="1">
      <alignment horizontal="center" vertical="center"/>
    </xf>
    <xf numFmtId="0" fontId="41" fillId="0" borderId="0" xfId="714" applyFont="1" applyFill="1" applyAlignment="1">
      <alignment horizontal="center" vertical="center"/>
    </xf>
    <xf numFmtId="0" fontId="8" fillId="0" borderId="0" xfId="788" applyFont="1" applyFill="1" applyAlignment="1">
      <alignment horizontal="center" vertical="center" shrinkToFit="1"/>
    </xf>
    <xf numFmtId="0" fontId="8" fillId="0" borderId="0" xfId="788" applyFont="1" applyAlignment="1">
      <alignment horizontal="center" vertical="center" shrinkToFit="1"/>
    </xf>
    <xf numFmtId="0" fontId="34" fillId="2" borderId="0" xfId="788" applyFont="1" applyFill="1" applyAlignment="1">
      <alignment horizontal="center" vertical="center" shrinkToFit="1"/>
    </xf>
    <xf numFmtId="0" fontId="32" fillId="0" borderId="0" xfId="789" applyFont="1" applyAlignment="1">
      <alignment horizontal="center" vertical="center" shrinkToFit="1"/>
    </xf>
    <xf numFmtId="0" fontId="29" fillId="0" borderId="0" xfId="737" applyNumberFormat="1" applyFont="1" applyFill="1" applyAlignment="1" applyProtection="1">
      <alignment horizontal="center" vertical="center" wrapText="1"/>
    </xf>
    <xf numFmtId="0" fontId="2" fillId="0" borderId="0" xfId="501" applyNumberFormat="1" applyFont="1" applyFill="1" applyAlignment="1" applyProtection="1">
      <alignment horizontal="center" vertical="center" wrapText="1"/>
    </xf>
    <xf numFmtId="0" fontId="2" fillId="0" borderId="0" xfId="700" applyNumberFormat="1" applyFont="1" applyFill="1" applyAlignment="1" applyProtection="1">
      <alignment horizontal="center" vertical="center" wrapText="1"/>
    </xf>
    <xf numFmtId="0" fontId="2" fillId="0" borderId="0" xfId="700" applyNumberFormat="1" applyFont="1" applyFill="1" applyAlignment="1" applyProtection="1">
      <alignment horizontal="right" vertical="center" wrapText="1"/>
    </xf>
    <xf numFmtId="0" fontId="17" fillId="0" borderId="0" xfId="0" applyFont="1" applyFill="1" applyBorder="1" applyAlignment="1">
      <alignment horizontal="right" vertical="center" wrapText="1"/>
    </xf>
    <xf numFmtId="0" fontId="24" fillId="0" borderId="1" xfId="0" applyFont="1" applyFill="1" applyBorder="1" applyAlignment="1">
      <alignment horizontal="center" vertical="center" wrapText="1"/>
    </xf>
    <xf numFmtId="0" fontId="20"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17" fillId="0" borderId="0" xfId="0" applyFont="1" applyFill="1" applyBorder="1" applyAlignment="1">
      <alignment vertical="center" wrapText="1"/>
    </xf>
    <xf numFmtId="0" fontId="2" fillId="0" borderId="0" xfId="0" applyFont="1" applyFill="1" applyBorder="1" applyAlignment="1">
      <alignment horizontal="center" vertical="center"/>
    </xf>
    <xf numFmtId="0" fontId="19" fillId="0" borderId="0" xfId="0" applyFont="1" applyFill="1" applyBorder="1" applyAlignment="1">
      <alignment horizontal="right" vertical="center"/>
    </xf>
    <xf numFmtId="0" fontId="19" fillId="0" borderId="0" xfId="0" applyFont="1" applyFill="1" applyBorder="1" applyAlignment="1">
      <alignment horizontal="right" vertical="center" wrapText="1"/>
    </xf>
    <xf numFmtId="0" fontId="18" fillId="0" borderId="1" xfId="0" applyFont="1" applyFill="1" applyBorder="1" applyAlignment="1">
      <alignment horizontal="center" vertical="center"/>
    </xf>
    <xf numFmtId="0" fontId="19" fillId="0" borderId="1" xfId="0" applyFont="1" applyFill="1" applyBorder="1" applyAlignment="1">
      <alignment horizontal="left" vertical="center"/>
    </xf>
    <xf numFmtId="0" fontId="18" fillId="0" borderId="1" xfId="0" applyFont="1" applyFill="1" applyBorder="1" applyAlignment="1">
      <alignment horizontal="left"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9" fillId="0" borderId="1" xfId="0" applyFont="1" applyFill="1" applyBorder="1" applyAlignment="1">
      <alignment horizontal="center" vertical="center" wrapText="1"/>
    </xf>
    <xf numFmtId="186" fontId="19" fillId="0" borderId="1" xfId="0" applyNumberFormat="1" applyFont="1" applyFill="1" applyBorder="1" applyAlignment="1">
      <alignment horizontal="left" vertical="center" wrapText="1"/>
    </xf>
    <xf numFmtId="186" fontId="19" fillId="0" borderId="1" xfId="0" applyNumberFormat="1" applyFont="1" applyFill="1" applyBorder="1" applyAlignment="1">
      <alignment horizontal="center" vertical="center" wrapText="1"/>
    </xf>
    <xf numFmtId="0" fontId="8" fillId="0" borderId="0" xfId="179" applyNumberFormat="1" applyFont="1" applyFill="1" applyBorder="1" applyAlignment="1" applyProtection="1">
      <alignment horizontal="center" vertical="center" wrapText="1"/>
    </xf>
    <xf numFmtId="49" fontId="11" fillId="0" borderId="2" xfId="298" applyNumberFormat="1" applyFont="1" applyBorder="1" applyAlignment="1">
      <alignment horizontal="left" vertical="center" wrapText="1"/>
    </xf>
    <xf numFmtId="49" fontId="12" fillId="0" borderId="2" xfId="298" applyNumberFormat="1" applyFont="1" applyBorder="1" applyAlignment="1">
      <alignment horizontal="left" vertical="center" wrapText="1"/>
    </xf>
    <xf numFmtId="49" fontId="12" fillId="0" borderId="2" xfId="298" applyNumberFormat="1" applyFont="1" applyBorder="1" applyAlignment="1">
      <alignment horizontal="center" vertical="center" wrapText="1"/>
    </xf>
    <xf numFmtId="0" fontId="2" fillId="0" borderId="0" xfId="966" applyFont="1" applyFill="1" applyBorder="1" applyAlignment="1">
      <alignment horizontal="center" vertical="center" wrapText="1"/>
    </xf>
  </cellXfs>
  <cellStyles count="1283">
    <cellStyle name="_20100326高清市院遂宁检察院1080P配置清单26日改" xfId="71"/>
    <cellStyle name="_Book1" xfId="82"/>
    <cellStyle name="_Book1_1" xfId="70"/>
    <cellStyle name="_Book1_2" xfId="83"/>
    <cellStyle name="_Book1_2 2" xfId="14"/>
    <cellStyle name="_Book1_2 2 2" xfId="72"/>
    <cellStyle name="_Book1_2 2 2 2" xfId="78"/>
    <cellStyle name="_Book1_2 2 3" xfId="75"/>
    <cellStyle name="_Book1_2 3" xfId="65"/>
    <cellStyle name="_Book1_2 3 2" xfId="86"/>
    <cellStyle name="_Book1_2 4" xfId="88"/>
    <cellStyle name="_Book1_3" xfId="89"/>
    <cellStyle name="_Book1_3 2" xfId="80"/>
    <cellStyle name="_ET_STYLE_NoName_00_" xfId="69"/>
    <cellStyle name="_ET_STYLE_NoName_00__Book1" xfId="68"/>
    <cellStyle name="_ET_STYLE_NoName_00__Book1_1" xfId="92"/>
    <cellStyle name="_ET_STYLE_NoName_00__Book1_1 2" xfId="94"/>
    <cellStyle name="_ET_STYLE_NoName_00__Book1_1 2 2" xfId="95"/>
    <cellStyle name="_ET_STYLE_NoName_00__Book1_1 2 2 2" xfId="1"/>
    <cellStyle name="_ET_STYLE_NoName_00__Book1_1 2 3" xfId="98"/>
    <cellStyle name="_ET_STYLE_NoName_00__Book1_1 3" xfId="100"/>
    <cellStyle name="_ET_STYLE_NoName_00__Book1_1 3 2" xfId="101"/>
    <cellStyle name="_ET_STYLE_NoName_00__Book1_1 4" xfId="104"/>
    <cellStyle name="_ET_STYLE_NoName_00__Sheet3" xfId="27"/>
    <cellStyle name="_关闭破产企业已移交地方管理中小学校退休教师情况明细表(1)" xfId="105"/>
    <cellStyle name="_弱电系统设备配置报价清单" xfId="62"/>
    <cellStyle name="0,0_x000d__x000a_NA_x000d__x000a_" xfId="40"/>
    <cellStyle name="0,0_x005f_x000d__x005f_x000a_NA_x005f_x000d__x005f_x000a_" xfId="107"/>
    <cellStyle name="20% - 强调文字颜色 1 2" xfId="108"/>
    <cellStyle name="20% - 强调文字颜色 1 2 2" xfId="109"/>
    <cellStyle name="20% - 强调文字颜色 1 3" xfId="111"/>
    <cellStyle name="20% - 强调文字颜色 2 2" xfId="113"/>
    <cellStyle name="20% - 强调文字颜色 2 2 2" xfId="114"/>
    <cellStyle name="20% - 强调文字颜色 2 3" xfId="115"/>
    <cellStyle name="20% - 强调文字颜色 3 2" xfId="118"/>
    <cellStyle name="20% - 强调文字颜色 3 2 2" xfId="119"/>
    <cellStyle name="20% - 强调文字颜色 3 3" xfId="51"/>
    <cellStyle name="20% - 强调文字颜色 4 2" xfId="121"/>
    <cellStyle name="20% - 强调文字颜色 4 2 2" xfId="124"/>
    <cellStyle name="20% - 强调文字颜色 4 3" xfId="126"/>
    <cellStyle name="20% - 强调文字颜色 5 2" xfId="128"/>
    <cellStyle name="20% - 强调文字颜色 5 2 2" xfId="129"/>
    <cellStyle name="20% - 强调文字颜色 5 3" xfId="130"/>
    <cellStyle name="20% - 强调文字颜色 6 2" xfId="131"/>
    <cellStyle name="20% - 强调文字颜色 6 2 2" xfId="132"/>
    <cellStyle name="20% - 强调文字颜色 6 3" xfId="134"/>
    <cellStyle name="40% - 强调文字颜色 1 2" xfId="135"/>
    <cellStyle name="40% - 强调文字颜色 1 2 2" xfId="136"/>
    <cellStyle name="40% - 强调文字颜色 1 3" xfId="138"/>
    <cellStyle name="40% - 强调文字颜色 2 2" xfId="140"/>
    <cellStyle name="40% - 强调文字颜色 2 2 2" xfId="141"/>
    <cellStyle name="40% - 强调文字颜色 2 3" xfId="142"/>
    <cellStyle name="40% - 强调文字颜色 3 2" xfId="143"/>
    <cellStyle name="40% - 强调文字颜色 3 2 2" xfId="144"/>
    <cellStyle name="40% - 强调文字颜色 3 3" xfId="145"/>
    <cellStyle name="40% - 强调文字颜色 4 2" xfId="47"/>
    <cellStyle name="40% - 强调文字颜色 4 2 2" xfId="146"/>
    <cellStyle name="40% - 强调文字颜色 4 3" xfId="147"/>
    <cellStyle name="40% - 强调文字颜色 5 2" xfId="150"/>
    <cellStyle name="40% - 强调文字颜色 5 2 2" xfId="151"/>
    <cellStyle name="40% - 强调文字颜色 5 3" xfId="154"/>
    <cellStyle name="40% - 强调文字颜色 6 2" xfId="156"/>
    <cellStyle name="40% - 强调文字颜色 6 2 2" xfId="160"/>
    <cellStyle name="40% - 强调文字颜色 6 3" xfId="165"/>
    <cellStyle name="60% - 强调文字颜色 1 2" xfId="166"/>
    <cellStyle name="60% - 强调文字颜色 1 2 2" xfId="169"/>
    <cellStyle name="60% - 强调文字颜色 1 2 2 2" xfId="170"/>
    <cellStyle name="60% - 强调文字颜色 1 2 3" xfId="173"/>
    <cellStyle name="60% - 强调文字颜色 1 3" xfId="175"/>
    <cellStyle name="60% - 强调文字颜色 1 3 2" xfId="176"/>
    <cellStyle name="60% - 强调文字颜色 2 2" xfId="177"/>
    <cellStyle name="60% - 强调文字颜色 2 2 2" xfId="35"/>
    <cellStyle name="60% - 强调文字颜色 2 2 2 2" xfId="41"/>
    <cellStyle name="60% - 强调文字颜色 2 2 3" xfId="181"/>
    <cellStyle name="60% - 强调文字颜色 2 3" xfId="28"/>
    <cellStyle name="60% - 强调文字颜色 2 3 2" xfId="184"/>
    <cellStyle name="60% - 强调文字颜色 3 2" xfId="185"/>
    <cellStyle name="60% - 强调文字颜色 3 2 2" xfId="187"/>
    <cellStyle name="60% - 强调文字颜色 3 2 2 2" xfId="116"/>
    <cellStyle name="60% - 强调文字颜色 3 2 3" xfId="188"/>
    <cellStyle name="60% - 强调文字颜色 3 3" xfId="189"/>
    <cellStyle name="60% - 强调文字颜色 3 3 2" xfId="191"/>
    <cellStyle name="60% - 强调文字颜色 4 2" xfId="193"/>
    <cellStyle name="60% - 强调文字颜色 4 2 2" xfId="195"/>
    <cellStyle name="60% - 强调文字颜色 4 2 2 2" xfId="24"/>
    <cellStyle name="60% - 强调文字颜色 4 2 3" xfId="50"/>
    <cellStyle name="60% - 强调文字颜色 4 3" xfId="152"/>
    <cellStyle name="60% - 强调文字颜色 4 3 2" xfId="198"/>
    <cellStyle name="60% - 强调文字颜色 5 2" xfId="199"/>
    <cellStyle name="60% - 强调文字颜色 5 2 2" xfId="201"/>
    <cellStyle name="60% - 强调文字颜色 5 2 2 2" xfId="59"/>
    <cellStyle name="60% - 强调文字颜色 5 2 3" xfId="202"/>
    <cellStyle name="60% - 强调文字颜色 5 3" xfId="204"/>
    <cellStyle name="60% - 强调文字颜色 5 3 2" xfId="205"/>
    <cellStyle name="60% - 强调文字颜色 6 2" xfId="207"/>
    <cellStyle name="60% - 强调文字颜色 6 2 2" xfId="208"/>
    <cellStyle name="60% - 强调文字颜色 6 2 2 2" xfId="211"/>
    <cellStyle name="60% - 强调文字颜色 6 2 3" xfId="213"/>
    <cellStyle name="60% - 强调文字颜色 6 3" xfId="214"/>
    <cellStyle name="60% - 强调文字颜色 6 3 2" xfId="19"/>
    <cellStyle name="6mal" xfId="215"/>
    <cellStyle name="Accent1" xfId="139"/>
    <cellStyle name="Accent1 - 20%" xfId="217"/>
    <cellStyle name="Accent1 - 20% 2" xfId="112"/>
    <cellStyle name="Accent1 - 20% 2 2" xfId="219"/>
    <cellStyle name="Accent1 - 20% 3" xfId="221"/>
    <cellStyle name="Accent1 - 40%" xfId="222"/>
    <cellStyle name="Accent1 - 40% 2" xfId="225"/>
    <cellStyle name="Accent1 - 40% 2 2" xfId="226"/>
    <cellStyle name="Accent1 - 40% 3" xfId="227"/>
    <cellStyle name="Accent1 - 60%" xfId="229"/>
    <cellStyle name="Accent1 - 60% 2" xfId="230"/>
    <cellStyle name="Accent1 - 60% 2 2" xfId="36"/>
    <cellStyle name="Accent1 - 60% 3" xfId="232"/>
    <cellStyle name="Accent1 2" xfId="234"/>
    <cellStyle name="Accent1 2 2" xfId="236"/>
    <cellStyle name="Accent1 3" xfId="238"/>
    <cellStyle name="Accent1 3 2" xfId="239"/>
    <cellStyle name="Accent1 4" xfId="103"/>
    <cellStyle name="Accent1 4 2" xfId="91"/>
    <cellStyle name="Accent1 5" xfId="9"/>
    <cellStyle name="Accent1 5 2" xfId="240"/>
    <cellStyle name="Accent1 6" xfId="242"/>
    <cellStyle name="Accent1 7" xfId="245"/>
    <cellStyle name="Accent1 8" xfId="248"/>
    <cellStyle name="Accent1 9" xfId="250"/>
    <cellStyle name="Accent2" xfId="251"/>
    <cellStyle name="Accent2 - 20%" xfId="85"/>
    <cellStyle name="Accent2 - 20% 2" xfId="12"/>
    <cellStyle name="Accent2 - 20% 2 2" xfId="73"/>
    <cellStyle name="Accent2 - 20% 3" xfId="67"/>
    <cellStyle name="Accent2 - 40%" xfId="10"/>
    <cellStyle name="Accent2 - 40% 2" xfId="55"/>
    <cellStyle name="Accent2 - 40% 2 2" xfId="255"/>
    <cellStyle name="Accent2 - 40% 3" xfId="57"/>
    <cellStyle name="Accent2 - 60%" xfId="20"/>
    <cellStyle name="Accent2 - 60% 2" xfId="256"/>
    <cellStyle name="Accent2 - 60% 2 2" xfId="257"/>
    <cellStyle name="Accent2 - 60% 3" xfId="259"/>
    <cellStyle name="Accent2 2" xfId="260"/>
    <cellStyle name="Accent2 2 2" xfId="261"/>
    <cellStyle name="Accent2 3" xfId="263"/>
    <cellStyle name="Accent2 3 2" xfId="264"/>
    <cellStyle name="Accent2 4" xfId="265"/>
    <cellStyle name="Accent2 4 2" xfId="266"/>
    <cellStyle name="Accent2 5" xfId="161"/>
    <cellStyle name="Accent2 5 2" xfId="267"/>
    <cellStyle name="Accent2 6" xfId="270"/>
    <cellStyle name="Accent2 7" xfId="274"/>
    <cellStyle name="Accent2 8" xfId="275"/>
    <cellStyle name="Accent2 9" xfId="276"/>
    <cellStyle name="Accent3" xfId="277"/>
    <cellStyle name="Accent3 - 20%" xfId="278"/>
    <cellStyle name="Accent3 - 20% 2" xfId="281"/>
    <cellStyle name="Accent3 - 20% 2 2" xfId="286"/>
    <cellStyle name="Accent3 - 20% 3" xfId="290"/>
    <cellStyle name="Accent3 - 40%" xfId="292"/>
    <cellStyle name="Accent3 - 40% 2" xfId="295"/>
    <cellStyle name="Accent3 - 40% 2 2" xfId="296"/>
    <cellStyle name="Accent3 - 40% 3" xfId="297"/>
    <cellStyle name="Accent3 - 60%" xfId="303"/>
    <cellStyle name="Accent3 - 60% 2" xfId="306"/>
    <cellStyle name="Accent3 - 60% 2 2" xfId="307"/>
    <cellStyle name="Accent3 - 60% 3" xfId="309"/>
    <cellStyle name="Accent3 2" xfId="310"/>
    <cellStyle name="Accent3 2 2" xfId="311"/>
    <cellStyle name="Accent3 3" xfId="313"/>
    <cellStyle name="Accent3 3 2" xfId="314"/>
    <cellStyle name="Accent3 4" xfId="315"/>
    <cellStyle name="Accent3 4 2" xfId="31"/>
    <cellStyle name="Accent3 5" xfId="316"/>
    <cellStyle name="Accent3 5 2" xfId="317"/>
    <cellStyle name="Accent3 6" xfId="319"/>
    <cellStyle name="Accent3 7" xfId="321"/>
    <cellStyle name="Accent3 8" xfId="322"/>
    <cellStyle name="Accent3 9" xfId="323"/>
    <cellStyle name="Accent4" xfId="325"/>
    <cellStyle name="Accent4 - 20%" xfId="326"/>
    <cellStyle name="Accent4 - 20% 2" xfId="328"/>
    <cellStyle name="Accent4 - 20% 2 2" xfId="330"/>
    <cellStyle name="Accent4 - 20% 3" xfId="332"/>
    <cellStyle name="Accent4 - 40%" xfId="335"/>
    <cellStyle name="Accent4 - 40% 2" xfId="337"/>
    <cellStyle name="Accent4 - 40% 2 2" xfId="340"/>
    <cellStyle name="Accent4 - 40% 3" xfId="343"/>
    <cellStyle name="Accent4 - 60%" xfId="301"/>
    <cellStyle name="Accent4 - 60% 2" xfId="344"/>
    <cellStyle name="Accent4 - 60% 2 2" xfId="345"/>
    <cellStyle name="Accent4 - 60% 3" xfId="346"/>
    <cellStyle name="Accent4 2" xfId="348"/>
    <cellStyle name="Accent4 2 2" xfId="43"/>
    <cellStyle name="Accent4 3" xfId="350"/>
    <cellStyle name="Accent4 3 2" xfId="293"/>
    <cellStyle name="Accent4 4" xfId="352"/>
    <cellStyle name="Accent4 4 2" xfId="353"/>
    <cellStyle name="Accent4 5" xfId="26"/>
    <cellStyle name="Accent4 5 2" xfId="304"/>
    <cellStyle name="Accent4 6" xfId="356"/>
    <cellStyle name="Accent4 7" xfId="359"/>
    <cellStyle name="Accent4 8" xfId="361"/>
    <cellStyle name="Accent4 9" xfId="218"/>
    <cellStyle name="Accent5" xfId="363"/>
    <cellStyle name="Accent5 - 20%" xfId="220"/>
    <cellStyle name="Accent5 - 20% 2" xfId="364"/>
    <cellStyle name="Accent5 - 20% 2 2" xfId="365"/>
    <cellStyle name="Accent5 - 20% 3" xfId="366"/>
    <cellStyle name="Accent5 - 40%" xfId="368"/>
    <cellStyle name="Accent5 - 40% 2" xfId="190"/>
    <cellStyle name="Accent5 - 40% 2 2" xfId="192"/>
    <cellStyle name="Accent5 - 40% 3" xfId="258"/>
    <cellStyle name="Accent5 - 60%" xfId="369"/>
    <cellStyle name="Accent5 - 60% 2" xfId="371"/>
    <cellStyle name="Accent5 - 60% 2 2" xfId="29"/>
    <cellStyle name="Accent5 - 60% 3" xfId="93"/>
    <cellStyle name="Accent5 2" xfId="279"/>
    <cellStyle name="Accent5 2 2" xfId="282"/>
    <cellStyle name="Accent5 3" xfId="372"/>
    <cellStyle name="Accent5 3 2" xfId="374"/>
    <cellStyle name="Accent5 4" xfId="106"/>
    <cellStyle name="Accent5 4 2" xfId="377"/>
    <cellStyle name="Accent5 5" xfId="381"/>
    <cellStyle name="Accent5 5 2" xfId="383"/>
    <cellStyle name="Accent5 6" xfId="288"/>
    <cellStyle name="Accent5 7" xfId="385"/>
    <cellStyle name="Accent5 8" xfId="388"/>
    <cellStyle name="Accent5 9" xfId="4"/>
    <cellStyle name="Accent6" xfId="349"/>
    <cellStyle name="Accent6 - 20%" xfId="391"/>
    <cellStyle name="Accent6 - 20% 2" xfId="148"/>
    <cellStyle name="Accent6 - 20% 2 2" xfId="54"/>
    <cellStyle name="Accent6 - 20% 3" xfId="133"/>
    <cellStyle name="Accent6 - 40%" xfId="338"/>
    <cellStyle name="Accent6 - 40% 2" xfId="342"/>
    <cellStyle name="Accent6 - 40% 2 2" xfId="392"/>
    <cellStyle name="Accent6 - 40% 3" xfId="393"/>
    <cellStyle name="Accent6 - 60%" xfId="182"/>
    <cellStyle name="Accent6 - 60% 2" xfId="395"/>
    <cellStyle name="Accent6 - 60% 2 2" xfId="127"/>
    <cellStyle name="Accent6 - 60% 3" xfId="396"/>
    <cellStyle name="Accent6 2" xfId="44"/>
    <cellStyle name="Accent6 2 2" xfId="168"/>
    <cellStyle name="Accent6 3" xfId="30"/>
    <cellStyle name="Accent6 3 2" xfId="180"/>
    <cellStyle name="Accent6 4" xfId="17"/>
    <cellStyle name="Accent6 4 2" xfId="186"/>
    <cellStyle name="Accent6 5" xfId="46"/>
    <cellStyle name="Accent6 5 2" xfId="194"/>
    <cellStyle name="Accent6 6" xfId="60"/>
    <cellStyle name="Accent6 7" xfId="63"/>
    <cellStyle name="Accent6 8" xfId="397"/>
    <cellStyle name="Accent6 9" xfId="224"/>
    <cellStyle name="args.style" xfId="7"/>
    <cellStyle name="Category" xfId="373"/>
    <cellStyle name="Category 2" xfId="375"/>
    <cellStyle name="ColLevel_0" xfId="394"/>
    <cellStyle name="Comma [0]_!!!GO" xfId="378"/>
    <cellStyle name="comma zerodec" xfId="312"/>
    <cellStyle name="Comma_!!!GO" xfId="399"/>
    <cellStyle name="Currency [0]_!!!GO" xfId="237"/>
    <cellStyle name="Currency_!!!GO" xfId="401"/>
    <cellStyle name="Currency1" xfId="404"/>
    <cellStyle name="Date" xfId="271"/>
    <cellStyle name="Date 2" xfId="406"/>
    <cellStyle name="Date 2 2" xfId="407"/>
    <cellStyle name="Date 3" xfId="235"/>
    <cellStyle name="Dollar (zero dec)" xfId="408"/>
    <cellStyle name="Grey" xfId="409"/>
    <cellStyle name="Header1" xfId="414"/>
    <cellStyle name="Header1 2" xfId="253"/>
    <cellStyle name="Header2" xfId="210"/>
    <cellStyle name="Header2 2" xfId="212"/>
    <cellStyle name="Header2 2 2" xfId="415"/>
    <cellStyle name="Header2 3" xfId="416"/>
    <cellStyle name="Input [yellow]" xfId="418"/>
    <cellStyle name="Input [yellow] 2" xfId="420"/>
    <cellStyle name="Input [yellow] 2 2" xfId="421"/>
    <cellStyle name="Input [yellow] 2 2 2" xfId="367"/>
    <cellStyle name="Input [yellow] 2 3" xfId="422"/>
    <cellStyle name="Input [yellow] 3" xfId="423"/>
    <cellStyle name="Input [yellow] 3 2" xfId="424"/>
    <cellStyle name="Input [yellow] 4" xfId="22"/>
    <cellStyle name="Input Cells" xfId="425"/>
    <cellStyle name="Linked Cells" xfId="426"/>
    <cellStyle name="Millares [0]_96 Risk" xfId="427"/>
    <cellStyle name="Millares_96 Risk" xfId="429"/>
    <cellStyle name="Milliers [0]_!!!GO" xfId="431"/>
    <cellStyle name="Milliers_!!!GO" xfId="280"/>
    <cellStyle name="Moneda [0]_96 Risk" xfId="432"/>
    <cellStyle name="Moneda_96 Risk" xfId="320"/>
    <cellStyle name="Month" xfId="433"/>
    <cellStyle name="Month 2" xfId="436"/>
    <cellStyle name="Mon閠aire [0]_!!!GO" xfId="294"/>
    <cellStyle name="Mon閠aire_!!!GO" xfId="122"/>
    <cellStyle name="New Times Roman" xfId="351"/>
    <cellStyle name="no dec" xfId="437"/>
    <cellStyle name="no dec 2" xfId="440"/>
    <cellStyle name="no dec 2 2" xfId="442"/>
    <cellStyle name="no dec 3" xfId="444"/>
    <cellStyle name="Normal" xfId="447"/>
    <cellStyle name="Normal - Style1" xfId="448"/>
    <cellStyle name="Normal_!!!GO" xfId="449"/>
    <cellStyle name="per.style" xfId="451"/>
    <cellStyle name="Percent [2]" xfId="96"/>
    <cellStyle name="Percent [2] 2" xfId="453"/>
    <cellStyle name="Percent_!!!GO" xfId="456"/>
    <cellStyle name="Pourcentage_pldt" xfId="457"/>
    <cellStyle name="PSChar" xfId="58"/>
    <cellStyle name="PSChar 2" xfId="459"/>
    <cellStyle name="PSDate" xfId="460"/>
    <cellStyle name="PSDate 2" xfId="463"/>
    <cellStyle name="PSDec" xfId="465"/>
    <cellStyle name="PSDec 2" xfId="467"/>
    <cellStyle name="PSHeading" xfId="469"/>
    <cellStyle name="PSHeading 2" xfId="438"/>
    <cellStyle name="PSHeading 2 2" xfId="441"/>
    <cellStyle name="PSHeading 2 2 2" xfId="443"/>
    <cellStyle name="PSHeading 2 2 3" xfId="470"/>
    <cellStyle name="PSHeading 2 3" xfId="445"/>
    <cellStyle name="PSHeading 2 4" xfId="471"/>
    <cellStyle name="PSHeading 3" xfId="472"/>
    <cellStyle name="PSHeading 3 2" xfId="228"/>
    <cellStyle name="PSHeading 3 3" xfId="461"/>
    <cellStyle name="PSHeading 4" xfId="49"/>
    <cellStyle name="PSHeading 5" xfId="354"/>
    <cellStyle name="PSInt" xfId="452"/>
    <cellStyle name="PSInt 2" xfId="473"/>
    <cellStyle name="PSSpacer" xfId="347"/>
    <cellStyle name="PSSpacer 2" xfId="474"/>
    <cellStyle name="RowLevel_0" xfId="206"/>
    <cellStyle name="sstot" xfId="243"/>
    <cellStyle name="sstot 2" xfId="475"/>
    <cellStyle name="Standard_AREAS" xfId="476"/>
    <cellStyle name="t" xfId="262"/>
    <cellStyle name="t 2" xfId="477"/>
    <cellStyle name="t_HVAC Equipment (3)" xfId="455"/>
    <cellStyle name="t_HVAC Equipment (3) 2" xfId="478"/>
    <cellStyle name="TextStyle" xfId="298"/>
    <cellStyle name="百分比" xfId="23" builtinId="5"/>
    <cellStyle name="百分比 10" xfId="439"/>
    <cellStyle name="百分比 2" xfId="324"/>
    <cellStyle name="百分比 2 10" xfId="203"/>
    <cellStyle name="百分比 2 10 2" xfId="76"/>
    <cellStyle name="百分比 2 11" xfId="480"/>
    <cellStyle name="百分比 2 11 2" xfId="483"/>
    <cellStyle name="百分比 2 12" xfId="485"/>
    <cellStyle name="百分比 2 2" xfId="487"/>
    <cellStyle name="百分比 2 2 2" xfId="327"/>
    <cellStyle name="百分比 2 2 2 2" xfId="329"/>
    <cellStyle name="百分比 2 2 2 2 2" xfId="331"/>
    <cellStyle name="百分比 2 2 2 3" xfId="334"/>
    <cellStyle name="百分比 2 2 3" xfId="488"/>
    <cellStyle name="百分比 2 2 3 2" xfId="489"/>
    <cellStyle name="百分比 2 2 4" xfId="74"/>
    <cellStyle name="百分比 2 2 4 2" xfId="79"/>
    <cellStyle name="百分比 2 2 5" xfId="77"/>
    <cellStyle name="百分比 2 3" xfId="490"/>
    <cellStyle name="百分比 2 3 2" xfId="491"/>
    <cellStyle name="百分比 2 3 2 2" xfId="492"/>
    <cellStyle name="百分比 2 3 2 2 2" xfId="389"/>
    <cellStyle name="百分比 2 3 2 3" xfId="493"/>
    <cellStyle name="百分比 2 3 3" xfId="494"/>
    <cellStyle name="百分比 2 3 3 2" xfId="495"/>
    <cellStyle name="百分比 2 3 4" xfId="87"/>
    <cellStyle name="百分比 2 3 4 2" xfId="174"/>
    <cellStyle name="百分比 2 3 5" xfId="481"/>
    <cellStyle name="百分比 2 4" xfId="496"/>
    <cellStyle name="百分比 2 4 2" xfId="336"/>
    <cellStyle name="百分比 2 4 2 2" xfId="339"/>
    <cellStyle name="百分比 2 4 3" xfId="400"/>
    <cellStyle name="百分比 2 4 3 2" xfId="497"/>
    <cellStyle name="百分比 2 4 4" xfId="498"/>
    <cellStyle name="百分比 2 5" xfId="499"/>
    <cellStyle name="百分比 2 5 2" xfId="450"/>
    <cellStyle name="百分比 2 6" xfId="500"/>
    <cellStyle name="百分比 2 6 2" xfId="300"/>
    <cellStyle name="百分比 2 7" xfId="503"/>
    <cellStyle name="百分比 2 7 2" xfId="97"/>
    <cellStyle name="百分比 2 8" xfId="506"/>
    <cellStyle name="百分比 2 8 2" xfId="6"/>
    <cellStyle name="百分比 2 9" xfId="158"/>
    <cellStyle name="百分比 2 9 2" xfId="163"/>
    <cellStyle name="百分比 2 9 2 2" xfId="268"/>
    <cellStyle name="百分比 2 9 3" xfId="273"/>
    <cellStyle name="百分比 3" xfId="507"/>
    <cellStyle name="百分比 3 2" xfId="508"/>
    <cellStyle name="百分比 3 2 2" xfId="509"/>
    <cellStyle name="百分比 3 3" xfId="510"/>
    <cellStyle name="百分比 3 3 2" xfId="446"/>
    <cellStyle name="百分比 3 4" xfId="512"/>
    <cellStyle name="百分比 4" xfId="38"/>
    <cellStyle name="百分比 4 2" xfId="514"/>
    <cellStyle name="百分比 4 2 2" xfId="357"/>
    <cellStyle name="百分比 4 3" xfId="284"/>
    <cellStyle name="百分比 5" xfId="42"/>
    <cellStyle name="百分比 5 2" xfId="411"/>
    <cellStyle name="百分比 6" xfId="45"/>
    <cellStyle name="百分比 6 2" xfId="517"/>
    <cellStyle name="百分比 7" xfId="32"/>
    <cellStyle name="百分比 7 2" xfId="484"/>
    <cellStyle name="百分比 8" xfId="458"/>
    <cellStyle name="百分比 8 2" xfId="518"/>
    <cellStyle name="百分比 9" xfId="519"/>
    <cellStyle name="百分比 9 2" xfId="520"/>
    <cellStyle name="捠壿 [0.00]_Region Orders (2)" xfId="302"/>
    <cellStyle name="捠壿_Region Orders (2)" xfId="521"/>
    <cellStyle name="编号" xfId="308"/>
    <cellStyle name="编号 2" xfId="511"/>
    <cellStyle name="编号 2 2" xfId="462"/>
    <cellStyle name="编号 2 2 2" xfId="464"/>
    <cellStyle name="编号 2 3" xfId="522"/>
    <cellStyle name="编号 3" xfId="523"/>
    <cellStyle name="编号 3 2" xfId="53"/>
    <cellStyle name="编号 4" xfId="466"/>
    <cellStyle name="标题 1 2" xfId="513"/>
    <cellStyle name="标题 1 2 2" xfId="358"/>
    <cellStyle name="标题 1 2 2 2" xfId="435"/>
    <cellStyle name="标题 1 2 3" xfId="360"/>
    <cellStyle name="标题 1 2 4" xfId="362"/>
    <cellStyle name="标题 1 3" xfId="285"/>
    <cellStyle name="标题 1 3 2" xfId="289"/>
    <cellStyle name="标题 1 3 2 2" xfId="524"/>
    <cellStyle name="标题 1 3 3" xfId="386"/>
    <cellStyle name="标题 1 3 4" xfId="390"/>
    <cellStyle name="标题 1 4" xfId="291"/>
    <cellStyle name="标题 1 4 2" xfId="61"/>
    <cellStyle name="标题 1 4 2 2" xfId="200"/>
    <cellStyle name="标题 1 4 3" xfId="64"/>
    <cellStyle name="标题 1 4 4" xfId="398"/>
    <cellStyle name="标题 1 5" xfId="231"/>
    <cellStyle name="标题 1 5 2" xfId="37"/>
    <cellStyle name="标题 1 5 3" xfId="525"/>
    <cellStyle name="标题 1 6" xfId="233"/>
    <cellStyle name="标题 1 7" xfId="527"/>
    <cellStyle name="标题 10" xfId="486"/>
    <cellStyle name="标题 2 2" xfId="412"/>
    <cellStyle name="标题 2 2 2" xfId="502"/>
    <cellStyle name="标题 2 2 2 2" xfId="99"/>
    <cellStyle name="标题 2 2 3" xfId="505"/>
    <cellStyle name="标题 2 2 4" xfId="159"/>
    <cellStyle name="标题 2 3" xfId="376"/>
    <cellStyle name="标题 2 3 2" xfId="528"/>
    <cellStyle name="标题 2 3 2 2" xfId="529"/>
    <cellStyle name="标题 2 3 3" xfId="370"/>
    <cellStyle name="标题 2 3 4" xfId="405"/>
    <cellStyle name="标题 2 4" xfId="530"/>
    <cellStyle name="标题 2 4 2" xfId="526"/>
    <cellStyle name="标题 2 4 2 2" xfId="531"/>
    <cellStyle name="标题 2 4 3" xfId="534"/>
    <cellStyle name="标题 2 4 4" xfId="535"/>
    <cellStyle name="标题 2 5" xfId="536"/>
    <cellStyle name="标题 2 5 2" xfId="538"/>
    <cellStyle name="标题 2 5 3" xfId="539"/>
    <cellStyle name="标题 2 6" xfId="540"/>
    <cellStyle name="标题 2 7" xfId="537"/>
    <cellStyle name="标题 3 2" xfId="516"/>
    <cellStyle name="标题 3 2 2" xfId="541"/>
    <cellStyle name="标题 3 2 2 2" xfId="532"/>
    <cellStyle name="标题 3 2 3" xfId="543"/>
    <cellStyle name="标题 3 2 4" xfId="172"/>
    <cellStyle name="标题 3 3" xfId="379"/>
    <cellStyle name="标题 3 3 2" xfId="403"/>
    <cellStyle name="标题 3 3 2 2" xfId="545"/>
    <cellStyle name="标题 3 3 3" xfId="546"/>
    <cellStyle name="标题 3 3 4" xfId="547"/>
    <cellStyle name="标题 3 4" xfId="548"/>
    <cellStyle name="标题 3 4 2" xfId="549"/>
    <cellStyle name="标题 3 4 2 2" xfId="550"/>
    <cellStyle name="标题 3 4 3" xfId="551"/>
    <cellStyle name="标题 3 4 4" xfId="552"/>
    <cellStyle name="标题 3 5" xfId="553"/>
    <cellStyle name="标题 3 5 2" xfId="554"/>
    <cellStyle name="标题 3 5 3" xfId="555"/>
    <cellStyle name="标题 3 6" xfId="556"/>
    <cellStyle name="标题 3 7" xfId="557"/>
    <cellStyle name="标题 4 2" xfId="559"/>
    <cellStyle name="标题 4 2 2" xfId="561"/>
    <cellStyle name="标题 4 2 2 2" xfId="563"/>
    <cellStyle name="标题 4 2 3" xfId="565"/>
    <cellStyle name="标题 4 2 4" xfId="567"/>
    <cellStyle name="标题 4 3" xfId="568"/>
    <cellStyle name="标题 4 3 2" xfId="570"/>
    <cellStyle name="标题 4 3 2 2" xfId="572"/>
    <cellStyle name="标题 4 3 3" xfId="573"/>
    <cellStyle name="标题 4 3 4" xfId="574"/>
    <cellStyle name="标题 4 4" xfId="575"/>
    <cellStyle name="标题 4 4 2" xfId="577"/>
    <cellStyle name="标题 4 4 2 2" xfId="579"/>
    <cellStyle name="标题 4 4 3" xfId="580"/>
    <cellStyle name="标题 4 4 4" xfId="581"/>
    <cellStyle name="标题 4 5" xfId="582"/>
    <cellStyle name="标题 4 5 2" xfId="584"/>
    <cellStyle name="标题 4 5 3" xfId="586"/>
    <cellStyle name="标题 4 6" xfId="587"/>
    <cellStyle name="标题 4 7" xfId="589"/>
    <cellStyle name="标题 5" xfId="591"/>
    <cellStyle name="标题 5 2" xfId="592"/>
    <cellStyle name="标题 5 2 2" xfId="593"/>
    <cellStyle name="标题 5 3" xfId="594"/>
    <cellStyle name="标题 5 4" xfId="595"/>
    <cellStyle name="标题 6" xfId="596"/>
    <cellStyle name="标题 6 2" xfId="597"/>
    <cellStyle name="标题 6 2 2" xfId="223"/>
    <cellStyle name="标题 6 3" xfId="598"/>
    <cellStyle name="标题 6 4" xfId="599"/>
    <cellStyle name="标题 7" xfId="600"/>
    <cellStyle name="标题 7 2" xfId="601"/>
    <cellStyle name="标题 7 2 2" xfId="602"/>
    <cellStyle name="标题 7 3" xfId="603"/>
    <cellStyle name="标题 7 4" xfId="604"/>
    <cellStyle name="标题 8" xfId="605"/>
    <cellStyle name="标题 8 2" xfId="606"/>
    <cellStyle name="标题 8 3" xfId="608"/>
    <cellStyle name="标题 9" xfId="611"/>
    <cellStyle name="标题1" xfId="612"/>
    <cellStyle name="标题1 2" xfId="613"/>
    <cellStyle name="标题1 2 2" xfId="614"/>
    <cellStyle name="标题1 2 2 2" xfId="615"/>
    <cellStyle name="标题1 2 3" xfId="616"/>
    <cellStyle name="标题1 3" xfId="618"/>
    <cellStyle name="标题1 3 2" xfId="619"/>
    <cellStyle name="标题1 4" xfId="620"/>
    <cellStyle name="表标题" xfId="621"/>
    <cellStyle name="表标题 2" xfId="622"/>
    <cellStyle name="部门" xfId="623"/>
    <cellStyle name="部门 2" xfId="624"/>
    <cellStyle name="部门 2 2" xfId="625"/>
    <cellStyle name="部门 2 2 2" xfId="626"/>
    <cellStyle name="部门 2 3" xfId="627"/>
    <cellStyle name="部门 3" xfId="628"/>
    <cellStyle name="部门 3 2" xfId="629"/>
    <cellStyle name="部门 4" xfId="2"/>
    <cellStyle name="差 2" xfId="630"/>
    <cellStyle name="差 2 2" xfId="632"/>
    <cellStyle name="差 2 2 2" xfId="634"/>
    <cellStyle name="差 2 3" xfId="635"/>
    <cellStyle name="差 2 4" xfId="637"/>
    <cellStyle name="差 3" xfId="638"/>
    <cellStyle name="差 3 2" xfId="640"/>
    <cellStyle name="差 3 2 2" xfId="641"/>
    <cellStyle name="差 3 3" xfId="642"/>
    <cellStyle name="差 3 4" xfId="643"/>
    <cellStyle name="差 4" xfId="644"/>
    <cellStyle name="差 4 2" xfId="646"/>
    <cellStyle name="差 4 2 2" xfId="647"/>
    <cellStyle name="差 4 3" xfId="648"/>
    <cellStyle name="差 4 4" xfId="649"/>
    <cellStyle name="差 5" xfId="650"/>
    <cellStyle name="差 5 2" xfId="617"/>
    <cellStyle name="差 5 3" xfId="651"/>
    <cellStyle name="差 6" xfId="652"/>
    <cellStyle name="差 7" xfId="39"/>
    <cellStyle name="差 8" xfId="654"/>
    <cellStyle name="差_0502通海县" xfId="655"/>
    <cellStyle name="差_0502通海县 2" xfId="656"/>
    <cellStyle name="差_0502通海县 2 2" xfId="653"/>
    <cellStyle name="差_0502通海县 3" xfId="657"/>
    <cellStyle name="差_0605石屏" xfId="658"/>
    <cellStyle name="差_0605石屏 2" xfId="659"/>
    <cellStyle name="差_0605石屏 2 2" xfId="660"/>
    <cellStyle name="差_0605石屏 3" xfId="661"/>
    <cellStyle name="差_0605石屏县" xfId="662"/>
    <cellStyle name="差_0605石屏县 2" xfId="663"/>
    <cellStyle name="差_0605石屏县 2 2" xfId="664"/>
    <cellStyle name="差_0605石屏县 3" xfId="665"/>
    <cellStyle name="差_1110洱源" xfId="666"/>
    <cellStyle name="差_1110洱源 2" xfId="247"/>
    <cellStyle name="差_1110洱源 2 2" xfId="667"/>
    <cellStyle name="差_1110洱源 3" xfId="249"/>
    <cellStyle name="差_11大理" xfId="668"/>
    <cellStyle name="差_11大理 2" xfId="669"/>
    <cellStyle name="差_11大理 2 2" xfId="670"/>
    <cellStyle name="差_11大理 3" xfId="671"/>
    <cellStyle name="差_2007年地州资金往来对账表" xfId="672"/>
    <cellStyle name="差_2007年地州资金往来对账表 2" xfId="673"/>
    <cellStyle name="差_2007年地州资金往来对账表 2 2" xfId="674"/>
    <cellStyle name="差_2007年地州资金往来对账表 3" xfId="675"/>
    <cellStyle name="差_2008年地州对账表(国库资金）" xfId="676"/>
    <cellStyle name="差_2008年地州对账表(国库资金） 2" xfId="678"/>
    <cellStyle name="差_2008年地州对账表(国库资金） 2 2" xfId="679"/>
    <cellStyle name="差_2008年地州对账表(国库资金） 3" xfId="681"/>
    <cellStyle name="差_Book1" xfId="682"/>
    <cellStyle name="差_Book1 2" xfId="25"/>
    <cellStyle name="差_M01-1" xfId="683"/>
    <cellStyle name="差_M01-1 2" xfId="684"/>
    <cellStyle name="差_M01-1 2 2" xfId="686"/>
    <cellStyle name="差_M01-1 3" xfId="687"/>
    <cellStyle name="常规" xfId="0" builtinId="0"/>
    <cellStyle name="常规 10" xfId="468"/>
    <cellStyle name="常规 10 2" xfId="688"/>
    <cellStyle name="常规 10 2 2" xfId="689"/>
    <cellStyle name="常规 10 2 2 2" xfId="690"/>
    <cellStyle name="常规 10 2 3" xfId="691"/>
    <cellStyle name="常规 10 2_报预算局：2016年云南省及省本级1-7月社保基金预算执行情况表（0823）" xfId="693"/>
    <cellStyle name="常规 10 3" xfId="694"/>
    <cellStyle name="常规 10 41" xfId="695"/>
    <cellStyle name="常规 10 41 2" xfId="696"/>
    <cellStyle name="常规 11" xfId="697"/>
    <cellStyle name="常规 11 2" xfId="698"/>
    <cellStyle name="常规 11 2 2" xfId="699"/>
    <cellStyle name="常规 11 3" xfId="700"/>
    <cellStyle name="常规 11 3 2" xfId="701"/>
    <cellStyle name="常规 11 4" xfId="702"/>
    <cellStyle name="常规 12" xfId="704"/>
    <cellStyle name="常规 12 2" xfId="706"/>
    <cellStyle name="常规 13" xfId="708"/>
    <cellStyle name="常规 13 2" xfId="710"/>
    <cellStyle name="常规 14" xfId="711"/>
    <cellStyle name="常规 14 2" xfId="713"/>
    <cellStyle name="常规 15" xfId="197"/>
    <cellStyle name="常规 15 2" xfId="501"/>
    <cellStyle name="常规 15 2 2" xfId="299"/>
    <cellStyle name="常规 15 3" xfId="504"/>
    <cellStyle name="常规 16" xfId="714"/>
    <cellStyle name="常规 16 2" xfId="717"/>
    <cellStyle name="常规 17" xfId="718"/>
    <cellStyle name="常规 17 2" xfId="721"/>
    <cellStyle name="常规 17 2 2" xfId="723"/>
    <cellStyle name="常规 17 3" xfId="724"/>
    <cellStyle name="常规 18" xfId="725"/>
    <cellStyle name="常规 18 2" xfId="728"/>
    <cellStyle name="常规 18 2 2" xfId="730"/>
    <cellStyle name="常规 18 3" xfId="732"/>
    <cellStyle name="常规 19" xfId="733"/>
    <cellStyle name="常规 19 10" xfId="736"/>
    <cellStyle name="常规 19 2" xfId="737"/>
    <cellStyle name="常规 19 2 2" xfId="738"/>
    <cellStyle name="常规 19 3" xfId="739"/>
    <cellStyle name="常规 2" xfId="740"/>
    <cellStyle name="常规 2 10" xfId="741"/>
    <cellStyle name="常规 2 10 2" xfId="743"/>
    <cellStyle name="常规 2 11" xfId="745"/>
    <cellStyle name="常规 2 11 2" xfId="746"/>
    <cellStyle name="常规 2 12" xfId="747"/>
    <cellStyle name="常规 2 12 2" xfId="66"/>
    <cellStyle name="常规 2 13" xfId="748"/>
    <cellStyle name="常规 2 13 2" xfId="749"/>
    <cellStyle name="常规 2 14" xfId="750"/>
    <cellStyle name="常规 2 14 2" xfId="751"/>
    <cellStyle name="常规 2 15" xfId="752"/>
    <cellStyle name="常规 2 16" xfId="753"/>
    <cellStyle name="常规 2 2" xfId="754"/>
    <cellStyle name="常规 2 2 11" xfId="272"/>
    <cellStyle name="常规 2 2 11 2" xfId="755"/>
    <cellStyle name="常规 2 2 2" xfId="756"/>
    <cellStyle name="常规 2 2 2 2" xfId="428"/>
    <cellStyle name="常规 2 2 2 2 2" xfId="757"/>
    <cellStyle name="常规 2 2 2 2 2 2" xfId="758"/>
    <cellStyle name="常规 2 2 2 2 3" xfId="759"/>
    <cellStyle name="常规 2 2 2 3" xfId="760"/>
    <cellStyle name="常规 2 2 2 3 2" xfId="761"/>
    <cellStyle name="常规 2 2 2 4" xfId="52"/>
    <cellStyle name="常规 2 2 2 4 2" xfId="762"/>
    <cellStyle name="常规 2 2 2 5" xfId="48"/>
    <cellStyle name="常规 2 2 3" xfId="764"/>
    <cellStyle name="常规 2 2 3 2" xfId="241"/>
    <cellStyle name="常规 2 2 3 2 2" xfId="765"/>
    <cellStyle name="常规 2 2 3 3" xfId="244"/>
    <cellStyle name="常规 2 2 3 3 2" xfId="766"/>
    <cellStyle name="常规 2 2 3 4" xfId="246"/>
    <cellStyle name="常规 2 2 4" xfId="767"/>
    <cellStyle name="常规 2 2 4 2" xfId="269"/>
    <cellStyle name="常规 2 2 5" xfId="768"/>
    <cellStyle name="常规 2 2 5 2" xfId="318"/>
    <cellStyle name="常规 2 2 6" xfId="515"/>
    <cellStyle name="常规 2 2 6 2" xfId="355"/>
    <cellStyle name="常规 2 2 7" xfId="283"/>
    <cellStyle name="常规 2 3" xfId="769"/>
    <cellStyle name="常规 2 3 2" xfId="770"/>
    <cellStyle name="常规 2 3 2 2" xfId="771"/>
    <cellStyle name="常规 2 3 2 2 2" xfId="772"/>
    <cellStyle name="常规 2 3 2 2 2 2" xfId="773"/>
    <cellStyle name="常规 2 3 2 2 3" xfId="774"/>
    <cellStyle name="常规 2 3 2 3" xfId="775"/>
    <cellStyle name="常规 2 3 2 3 2" xfId="776"/>
    <cellStyle name="常规 2 3 2 4" xfId="777"/>
    <cellStyle name="常规 2 3 2 4 2" xfId="778"/>
    <cellStyle name="常规 2 3 2 5" xfId="779"/>
    <cellStyle name="常规 2 3 3" xfId="780"/>
    <cellStyle name="常规 2 3 3 2" xfId="781"/>
    <cellStyle name="常规 2 3 3 2 2" xfId="782"/>
    <cellStyle name="常规 2 3 3 3" xfId="783"/>
    <cellStyle name="常规 2 3 3 3 2" xfId="784"/>
    <cellStyle name="常规 2 3 3 4" xfId="785"/>
    <cellStyle name="常规 2 3 4" xfId="454"/>
    <cellStyle name="常规 2 3 4 2" xfId="479"/>
    <cellStyle name="常规 2 3 5" xfId="786"/>
    <cellStyle name="常规 2 3 5 2" xfId="787"/>
    <cellStyle name="常规 2 3 6" xfId="410"/>
    <cellStyle name="常规 2 4" xfId="788"/>
    <cellStyle name="常规 2 4 2" xfId="789"/>
    <cellStyle name="常规 2 4 2 2" xfId="790"/>
    <cellStyle name="常规 2 4 2 2 2" xfId="791"/>
    <cellStyle name="常规 2 4 2 3" xfId="792"/>
    <cellStyle name="常规 2 4 2 3 2" xfId="794"/>
    <cellStyle name="常规 2 4 2 4" xfId="795"/>
    <cellStyle name="常规 2 4 3" xfId="796"/>
    <cellStyle name="常规 2 4 3 2" xfId="797"/>
    <cellStyle name="常规 2 4 4" xfId="798"/>
    <cellStyle name="常规 2 4 4 2" xfId="799"/>
    <cellStyle name="常规 2 4 5" xfId="800"/>
    <cellStyle name="常规 2 5" xfId="801"/>
    <cellStyle name="常规 2 5 2" xfId="802"/>
    <cellStyle name="常规 2 5 2 2" xfId="803"/>
    <cellStyle name="常规 2 5 2 2 2" xfId="805"/>
    <cellStyle name="常规 2 5 2 3" xfId="806"/>
    <cellStyle name="常规 2 5 3" xfId="809"/>
    <cellStyle name="常规 2 5 3 2" xfId="810"/>
    <cellStyle name="常规 2 5 4" xfId="811"/>
    <cellStyle name="常规 2 5 4 2" xfId="812"/>
    <cellStyle name="常规 2 5 5" xfId="813"/>
    <cellStyle name="常规 2 6" xfId="814"/>
    <cellStyle name="常规 2 6 2" xfId="815"/>
    <cellStyle name="常规 2 6 2 2" xfId="816"/>
    <cellStyle name="常规 2 6 2 2 2" xfId="817"/>
    <cellStyle name="常规 2 6 3" xfId="818"/>
    <cellStyle name="常规 2 6 3 2" xfId="819"/>
    <cellStyle name="常规 2 6 4" xfId="820"/>
    <cellStyle name="常规 2 6 4 2" xfId="821"/>
    <cellStyle name="常规 2 7" xfId="607"/>
    <cellStyle name="常规 2 7 2" xfId="81"/>
    <cellStyle name="常规 2 7 3" xfId="822"/>
    <cellStyle name="常规 2 7 3 2" xfId="823"/>
    <cellStyle name="常规 2 8" xfId="609"/>
    <cellStyle name="常规 2 8 2" xfId="824"/>
    <cellStyle name="常规 2 9" xfId="826"/>
    <cellStyle name="常规 2 9 2" xfId="828"/>
    <cellStyle name="常规 2 9 2 2" xfId="830"/>
    <cellStyle name="常规 2 9 3" xfId="832"/>
    <cellStyle name="常规 2 9 3 2" xfId="834"/>
    <cellStyle name="常规 2 9 4" xfId="835"/>
    <cellStyle name="常规 20" xfId="196"/>
    <cellStyle name="常规 21" xfId="715"/>
    <cellStyle name="常规 22" xfId="719"/>
    <cellStyle name="常规 23" xfId="726"/>
    <cellStyle name="常规 24" xfId="734"/>
    <cellStyle name="常规 25" xfId="838"/>
    <cellStyle name="常规 25 2" xfId="840"/>
    <cellStyle name="常规 26" xfId="841"/>
    <cellStyle name="常规 26 2" xfId="15"/>
    <cellStyle name="常规 27" xfId="842"/>
    <cellStyle name="常规 28" xfId="677"/>
    <cellStyle name="常规 29" xfId="843"/>
    <cellStyle name="常规 3" xfId="844"/>
    <cellStyle name="常规 3 2" xfId="846"/>
    <cellStyle name="常规 3 2 2" xfId="848"/>
    <cellStyle name="常规 3 2 2 2" xfId="849"/>
    <cellStyle name="常规 3 2 3" xfId="84"/>
    <cellStyle name="常规 3 2 3 2" xfId="13"/>
    <cellStyle name="常规 3 2 4" xfId="850"/>
    <cellStyle name="常规 3 2 4 2" xfId="851"/>
    <cellStyle name="常规 3 2 5" xfId="117"/>
    <cellStyle name="常规 3 3" xfId="852"/>
    <cellStyle name="常规 3 3 2" xfId="853"/>
    <cellStyle name="常规 3 3 2 2" xfId="854"/>
    <cellStyle name="常规 3 3 2 2 2" xfId="855"/>
    <cellStyle name="常规 3 3 2 3" xfId="856"/>
    <cellStyle name="常规 3 3 3" xfId="857"/>
    <cellStyle name="常规 3 3 3 2" xfId="858"/>
    <cellStyle name="常规 3 3 4" xfId="859"/>
    <cellStyle name="常规 3 3 4 2" xfId="860"/>
    <cellStyle name="常规 3 3 5" xfId="120"/>
    <cellStyle name="常规 3 3 5 2" xfId="123"/>
    <cellStyle name="常规 3 3 6" xfId="125"/>
    <cellStyle name="常规 3 4" xfId="861"/>
    <cellStyle name="常规 3 4 2" xfId="862"/>
    <cellStyle name="常规 3 4 2 2" xfId="863"/>
    <cellStyle name="常规 3 4 3" xfId="11"/>
    <cellStyle name="常规 3 5" xfId="864"/>
    <cellStyle name="常规 3 5 2" xfId="865"/>
    <cellStyle name="常规 3 6" xfId="866"/>
    <cellStyle name="常规 3 6 2" xfId="867"/>
    <cellStyle name="常规 3 7" xfId="868"/>
    <cellStyle name="常规 3 8" xfId="869"/>
    <cellStyle name="常规 3_Book1" xfId="870"/>
    <cellStyle name="常规 30" xfId="839"/>
    <cellStyle name="常规 4" xfId="871"/>
    <cellStyle name="常规 4 2" xfId="873"/>
    <cellStyle name="常规 4 2 2" xfId="874"/>
    <cellStyle name="常规 4 2 2 2" xfId="876"/>
    <cellStyle name="常规 4 2 2 2 2" xfId="878"/>
    <cellStyle name="常规 4 2 2 3" xfId="34"/>
    <cellStyle name="常规 4 2 3" xfId="880"/>
    <cellStyle name="常规 4 2 3 2" xfId="882"/>
    <cellStyle name="常规 4 2 4" xfId="884"/>
    <cellStyle name="常规 4 2 4 2" xfId="886"/>
    <cellStyle name="常规 4 2 5" xfId="891"/>
    <cellStyle name="常规 4 3" xfId="893"/>
    <cellStyle name="常规 4 3 2" xfId="894"/>
    <cellStyle name="常规 4 3 2 2" xfId="896"/>
    <cellStyle name="常规 4 3 2 2 2" xfId="898"/>
    <cellStyle name="常规 4 3 2 3" xfId="899"/>
    <cellStyle name="常规 4 3 3" xfId="900"/>
    <cellStyle name="常规 4 3 3 2" xfId="902"/>
    <cellStyle name="常规 4 3 4" xfId="903"/>
    <cellStyle name="常规 4 3 4 2" xfId="904"/>
    <cellStyle name="常规 4 3 5" xfId="905"/>
    <cellStyle name="常规 4 4" xfId="875"/>
    <cellStyle name="常规 4 5" xfId="881"/>
    <cellStyle name="常规 4 6" xfId="885"/>
    <cellStyle name="常规 4 6 2" xfId="887"/>
    <cellStyle name="常规 4 7" xfId="892"/>
    <cellStyle name="常规 428" xfId="906"/>
    <cellStyle name="常规 429" xfId="909"/>
    <cellStyle name="常规 430" xfId="912"/>
    <cellStyle name="常规 431" xfId="913"/>
    <cellStyle name="常规 432" xfId="914"/>
    <cellStyle name="常规 433" xfId="907"/>
    <cellStyle name="常规 434" xfId="910"/>
    <cellStyle name="常规 435" xfId="916"/>
    <cellStyle name="常规 436" xfId="919"/>
    <cellStyle name="常规 439" xfId="888"/>
    <cellStyle name="常规 440" xfId="917"/>
    <cellStyle name="常规 441" xfId="920"/>
    <cellStyle name="常规 442" xfId="922"/>
    <cellStyle name="常规 443" xfId="925"/>
    <cellStyle name="常规 444" xfId="889"/>
    <cellStyle name="常规 448" xfId="927"/>
    <cellStyle name="常规 449" xfId="928"/>
    <cellStyle name="常规 450" xfId="929"/>
    <cellStyle name="常规 451" xfId="930"/>
    <cellStyle name="常规 452" xfId="931"/>
    <cellStyle name="常规 5" xfId="179"/>
    <cellStyle name="常规 5 2" xfId="932"/>
    <cellStyle name="常规 5 2 2" xfId="933"/>
    <cellStyle name="常规 5 2 2 2" xfId="934"/>
    <cellStyle name="常规 5 2 3" xfId="935"/>
    <cellStyle name="常规 5 2 3 2" xfId="936"/>
    <cellStyle name="常规 5 2 4" xfId="937"/>
    <cellStyle name="常规 5 3" xfId="938"/>
    <cellStyle name="常规 5 3 2" xfId="939"/>
    <cellStyle name="常规 5 4" xfId="895"/>
    <cellStyle name="常规 5 4 2" xfId="897"/>
    <cellStyle name="常规 5 42" xfId="729"/>
    <cellStyle name="常规 5 42 2" xfId="731"/>
    <cellStyle name="常规 5 5" xfId="901"/>
    <cellStyle name="常规 6" xfId="940"/>
    <cellStyle name="常规 6 2" xfId="941"/>
    <cellStyle name="常规 6 2 2" xfId="942"/>
    <cellStyle name="常规 6 3" xfId="943"/>
    <cellStyle name="常规 6 3 2" xfId="944"/>
    <cellStyle name="常规 6 3 2 2" xfId="945"/>
    <cellStyle name="常规 6 3 3" xfId="946"/>
    <cellStyle name="常规 6 4" xfId="877"/>
    <cellStyle name="常规 6 4 2" xfId="879"/>
    <cellStyle name="常规 6 5" xfId="33"/>
    <cellStyle name="常规 7" xfId="947"/>
    <cellStyle name="常规 7 2" xfId="948"/>
    <cellStyle name="常规 7 2 2" xfId="949"/>
    <cellStyle name="常规 7 3" xfId="950"/>
    <cellStyle name="常规 7 3 2" xfId="951"/>
    <cellStyle name="常规 7 4" xfId="883"/>
    <cellStyle name="常规 8" xfId="952"/>
    <cellStyle name="常规 8 2" xfId="923"/>
    <cellStyle name="常规 8 3" xfId="926"/>
    <cellStyle name="常规 8 4" xfId="890"/>
    <cellStyle name="常规 9" xfId="953"/>
    <cellStyle name="常规 9 2" xfId="137"/>
    <cellStyle name="常规 9 2 2" xfId="954"/>
    <cellStyle name="常规 9 2 2 2" xfId="956"/>
    <cellStyle name="常规 9 2 3" xfId="957"/>
    <cellStyle name="常规 9 3" xfId="959"/>
    <cellStyle name="常规 9 3 2" xfId="960"/>
    <cellStyle name="常规 9 4" xfId="961"/>
    <cellStyle name="常规 9 5" xfId="962"/>
    <cellStyle name="常规 94" xfId="963"/>
    <cellStyle name="常规 95" xfId="964"/>
    <cellStyle name="常规_2004年基金预算(二稿)" xfId="965"/>
    <cellStyle name="常规_2007年云南省向人大报送政府收支预算表格式编制过程表" xfId="966"/>
    <cellStyle name="常规_2007年云南省向人大报送政府收支预算表格式编制过程表 2" xfId="967"/>
    <cellStyle name="常规_2007年云南省向人大报送政府收支预算表格式编制过程表 2 2" xfId="968"/>
    <cellStyle name="常规_2007年云南省向人大报送政府收支预算表格式编制过程表 2 2 2" xfId="970"/>
    <cellStyle name="常规_exceltmp1" xfId="972"/>
    <cellStyle name="超级链接" xfId="102"/>
    <cellStyle name="超级链接 2" xfId="90"/>
    <cellStyle name="超级链接 2 2" xfId="973"/>
    <cellStyle name="超级链接 3" xfId="974"/>
    <cellStyle name="超链接 2" xfId="975"/>
    <cellStyle name="超链接 2 2" xfId="976"/>
    <cellStyle name="超链接 2 2 2" xfId="977"/>
    <cellStyle name="超链接 3" xfId="978"/>
    <cellStyle name="超链接 3 2" xfId="979"/>
    <cellStyle name="超链接 4" xfId="980"/>
    <cellStyle name="超链接 4 2" xfId="981"/>
    <cellStyle name="分级显示列_1_Book1" xfId="402"/>
    <cellStyle name="分级显示行_1_Book1" xfId="982"/>
    <cellStyle name="好 2" xfId="983"/>
    <cellStyle name="好 2 2" xfId="984"/>
    <cellStyle name="好 2 2 2" xfId="985"/>
    <cellStyle name="好 2 3" xfId="149"/>
    <cellStyle name="好 2 4" xfId="153"/>
    <cellStyle name="好 3" xfId="986"/>
    <cellStyle name="好 3 2" xfId="987"/>
    <cellStyle name="好 3 2 2" xfId="8"/>
    <cellStyle name="好 3 3" xfId="155"/>
    <cellStyle name="好 3 4" xfId="164"/>
    <cellStyle name="好 4" xfId="988"/>
    <cellStyle name="好 4 2" xfId="705"/>
    <cellStyle name="好 4 2 2" xfId="707"/>
    <cellStyle name="好 4 3" xfId="709"/>
    <cellStyle name="好 4 4" xfId="712"/>
    <cellStyle name="好 5" xfId="542"/>
    <cellStyle name="好 5 2" xfId="533"/>
    <cellStyle name="好 5 3" xfId="989"/>
    <cellStyle name="好 6" xfId="544"/>
    <cellStyle name="好 7" xfId="171"/>
    <cellStyle name="好 8" xfId="990"/>
    <cellStyle name="好_0502通海县" xfId="991"/>
    <cellStyle name="好_0502通海县 2" xfId="992"/>
    <cellStyle name="好_0502通海县 2 2" xfId="993"/>
    <cellStyle name="好_0502通海县 3" xfId="994"/>
    <cellStyle name="好_0605石屏" xfId="995"/>
    <cellStyle name="好_0605石屏 2" xfId="996"/>
    <cellStyle name="好_0605石屏 2 2" xfId="997"/>
    <cellStyle name="好_0605石屏 3" xfId="998"/>
    <cellStyle name="好_0605石屏县" xfId="999"/>
    <cellStyle name="好_0605石屏县 2" xfId="1000"/>
    <cellStyle name="好_0605石屏县 2 2" xfId="21"/>
    <cellStyle name="好_0605石屏县 3" xfId="1001"/>
    <cellStyle name="好_1110洱源" xfId="1002"/>
    <cellStyle name="好_1110洱源 2" xfId="1003"/>
    <cellStyle name="好_1110洱源 2 2" xfId="1005"/>
    <cellStyle name="好_1110洱源 3" xfId="1006"/>
    <cellStyle name="好_11大理" xfId="1008"/>
    <cellStyle name="好_11大理 2" xfId="1009"/>
    <cellStyle name="好_11大理 2 2" xfId="1010"/>
    <cellStyle name="好_11大理 3" xfId="1011"/>
    <cellStyle name="好_2007年地州资金往来对账表" xfId="1012"/>
    <cellStyle name="好_2007年地州资金往来对账表 2" xfId="1013"/>
    <cellStyle name="好_2007年地州资金往来对账表 2 2" xfId="1014"/>
    <cellStyle name="好_2007年地州资金往来对账表 3" xfId="1015"/>
    <cellStyle name="好_2008年地州对账表(国库资金）" xfId="56"/>
    <cellStyle name="好_2008年地州对账表(国库资金） 2" xfId="836"/>
    <cellStyle name="好_2008年地州对账表(国库资金） 2 2" xfId="1016"/>
    <cellStyle name="好_2008年地州对账表(国库资金） 3" xfId="1018"/>
    <cellStyle name="好_Book1" xfId="1019"/>
    <cellStyle name="好_Book1 2" xfId="1020"/>
    <cellStyle name="好_M01-1" xfId="1021"/>
    <cellStyle name="好_M01-1 2" xfId="1022"/>
    <cellStyle name="好_M01-1 2 2" xfId="1023"/>
    <cellStyle name="好_M01-1 3" xfId="305"/>
    <cellStyle name="后继超级链接" xfId="1024"/>
    <cellStyle name="后继超级链接 2" xfId="1025"/>
    <cellStyle name="后继超级链接 2 2" xfId="1026"/>
    <cellStyle name="后继超级链接 3" xfId="1027"/>
    <cellStyle name="汇总 2" xfId="380"/>
    <cellStyle name="汇总 2 2" xfId="382"/>
    <cellStyle name="汇总 2 2 2" xfId="1028"/>
    <cellStyle name="汇总 2 2 2 2" xfId="1029"/>
    <cellStyle name="汇总 2 2 3" xfId="1031"/>
    <cellStyle name="汇总 2 3" xfId="1033"/>
    <cellStyle name="汇总 2 3 2" xfId="1034"/>
    <cellStyle name="汇总 2 4" xfId="1035"/>
    <cellStyle name="汇总 2 4 2" xfId="1036"/>
    <cellStyle name="汇总 2 5" xfId="1037"/>
    <cellStyle name="汇总 3" xfId="287"/>
    <cellStyle name="汇总 3 2" xfId="1038"/>
    <cellStyle name="汇总 3 2 2" xfId="1039"/>
    <cellStyle name="汇总 3 2 2 2" xfId="1040"/>
    <cellStyle name="汇总 3 2 3" xfId="1041"/>
    <cellStyle name="汇总 3 3" xfId="1043"/>
    <cellStyle name="汇总 3 3 2" xfId="1044"/>
    <cellStyle name="汇总 3 4" xfId="1045"/>
    <cellStyle name="汇总 3 4 2" xfId="1046"/>
    <cellStyle name="汇总 3 5" xfId="1047"/>
    <cellStyle name="汇总 4" xfId="384"/>
    <cellStyle name="汇总 4 2" xfId="1048"/>
    <cellStyle name="汇总 4 2 2" xfId="1049"/>
    <cellStyle name="汇总 4 2 2 2" xfId="1050"/>
    <cellStyle name="汇总 4 2 3" xfId="1051"/>
    <cellStyle name="汇总 4 3" xfId="1053"/>
    <cellStyle name="汇总 4 3 2" xfId="1054"/>
    <cellStyle name="汇总 4 4" xfId="1055"/>
    <cellStyle name="汇总 4 4 2" xfId="1056"/>
    <cellStyle name="汇总 4 5" xfId="1057"/>
    <cellStyle name="汇总 5" xfId="387"/>
    <cellStyle name="汇总 5 2" xfId="1058"/>
    <cellStyle name="汇总 5 2 2" xfId="1059"/>
    <cellStyle name="汇总 5 3" xfId="1060"/>
    <cellStyle name="汇总 5 3 2" xfId="1061"/>
    <cellStyle name="汇总 5 4" xfId="1062"/>
    <cellStyle name="汇总 6" xfId="5"/>
    <cellStyle name="汇总 6 2" xfId="692"/>
    <cellStyle name="汇总 7" xfId="1064"/>
    <cellStyle name="汇总 7 2" xfId="1065"/>
    <cellStyle name="汇总 8" xfId="1030"/>
    <cellStyle name="汇总 8 2" xfId="1066"/>
    <cellStyle name="计算 2" xfId="1067"/>
    <cellStyle name="计算 2 2" xfId="1068"/>
    <cellStyle name="计算 2 2 2" xfId="1069"/>
    <cellStyle name="计算 2 3" xfId="969"/>
    <cellStyle name="计算 2 4" xfId="1070"/>
    <cellStyle name="计算 3" xfId="1071"/>
    <cellStyle name="计算 3 2" xfId="1072"/>
    <cellStyle name="计算 3 2 2" xfId="1073"/>
    <cellStyle name="计算 3 3" xfId="1074"/>
    <cellStyle name="计算 3 4" xfId="1075"/>
    <cellStyle name="计算 4" xfId="1076"/>
    <cellStyle name="计算 4 2" xfId="1077"/>
    <cellStyle name="计算 4 2 2" xfId="1078"/>
    <cellStyle name="计算 4 3" xfId="1079"/>
    <cellStyle name="计算 4 4" xfId="1080"/>
    <cellStyle name="计算 5" xfId="1081"/>
    <cellStyle name="计算 5 2" xfId="1082"/>
    <cellStyle name="计算 5 3" xfId="1083"/>
    <cellStyle name="计算 6" xfId="1084"/>
    <cellStyle name="计算 7" xfId="1085"/>
    <cellStyle name="计算 8" xfId="1086"/>
    <cellStyle name="检查单元格 2" xfId="1087"/>
    <cellStyle name="检查单元格 2 2" xfId="1088"/>
    <cellStyle name="检查单元格 2 2 2" xfId="716"/>
    <cellStyle name="检查单元格 2 3" xfId="1089"/>
    <cellStyle name="检查单元格 2 4" xfId="1090"/>
    <cellStyle name="检查单元格 3" xfId="1091"/>
    <cellStyle name="检查单元格 3 2" xfId="1092"/>
    <cellStyle name="检查单元格 3 2 2" xfId="1093"/>
    <cellStyle name="检查单元格 3 3" xfId="1094"/>
    <cellStyle name="检查单元格 3 4" xfId="1095"/>
    <cellStyle name="检查单元格 4" xfId="1096"/>
    <cellStyle name="检查单元格 4 2" xfId="1097"/>
    <cellStyle name="检查单元格 4 2 2" xfId="1098"/>
    <cellStyle name="检查单元格 4 3" xfId="1099"/>
    <cellStyle name="检查单元格 4 4" xfId="1100"/>
    <cellStyle name="检查单元格 5" xfId="1101"/>
    <cellStyle name="检查单元格 5 2" xfId="1102"/>
    <cellStyle name="检查单元格 5 3" xfId="1103"/>
    <cellStyle name="检查单元格 6" xfId="804"/>
    <cellStyle name="检查单元格 7" xfId="807"/>
    <cellStyle name="检查单元格 8" xfId="1104"/>
    <cellStyle name="解释性文本 2" xfId="1105"/>
    <cellStyle name="解释性文本 2 2" xfId="1106"/>
    <cellStyle name="解释性文本 2 2 2" xfId="1107"/>
    <cellStyle name="解释性文本 2 3" xfId="1108"/>
    <cellStyle name="解释性文本 2 4" xfId="1109"/>
    <cellStyle name="解释性文本 3" xfId="1110"/>
    <cellStyle name="解释性文本 3 2" xfId="1111"/>
    <cellStyle name="解释性文本 3 2 2" xfId="1112"/>
    <cellStyle name="解释性文本 3 3" xfId="1113"/>
    <cellStyle name="解释性文本 3 4" xfId="1114"/>
    <cellStyle name="解释性文本 4" xfId="1115"/>
    <cellStyle name="解释性文本 4 2" xfId="1116"/>
    <cellStyle name="解释性文本 4 2 2" xfId="1117"/>
    <cellStyle name="解释性文本 4 3" xfId="1004"/>
    <cellStyle name="解释性文本 4 4" xfId="1007"/>
    <cellStyle name="解释性文本 5" xfId="631"/>
    <cellStyle name="解释性文本 5 2" xfId="633"/>
    <cellStyle name="解释性文本 5 3" xfId="636"/>
    <cellStyle name="解释性文本 6" xfId="639"/>
    <cellStyle name="解释性文本 7" xfId="645"/>
    <cellStyle name="借出原因" xfId="1118"/>
    <cellStyle name="借出原因 2" xfId="1119"/>
    <cellStyle name="借出原因 2 2" xfId="1120"/>
    <cellStyle name="借出原因 2 2 2" xfId="1121"/>
    <cellStyle name="借出原因 2 3" xfId="1122"/>
    <cellStyle name="借出原因 3" xfId="1123"/>
    <cellStyle name="借出原因 3 2" xfId="1124"/>
    <cellStyle name="借出原因 4" xfId="1125"/>
    <cellStyle name="警告文本 2" xfId="1126"/>
    <cellStyle name="警告文本 2 2" xfId="1127"/>
    <cellStyle name="警告文本 2 2 2" xfId="1032"/>
    <cellStyle name="警告文本 2 3" xfId="1128"/>
    <cellStyle name="警告文本 2 4" xfId="1129"/>
    <cellStyle name="警告文本 3" xfId="1130"/>
    <cellStyle name="警告文本 3 2" xfId="1131"/>
    <cellStyle name="警告文本 3 2 2" xfId="1042"/>
    <cellStyle name="警告文本 3 3" xfId="1132"/>
    <cellStyle name="警告文本 3 4" xfId="1133"/>
    <cellStyle name="警告文本 4" xfId="1134"/>
    <cellStyle name="警告文本 4 2" xfId="1135"/>
    <cellStyle name="警告文本 4 2 2" xfId="1052"/>
    <cellStyle name="警告文本 4 3" xfId="1136"/>
    <cellStyle name="警告文本 4 4" xfId="1137"/>
    <cellStyle name="警告文本 5" xfId="1138"/>
    <cellStyle name="警告文本 5 2" xfId="1139"/>
    <cellStyle name="警告文本 5 3" xfId="1140"/>
    <cellStyle name="警告文本 6" xfId="1141"/>
    <cellStyle name="警告文本 7" xfId="1142"/>
    <cellStyle name="链接单元格 2" xfId="915"/>
    <cellStyle name="链接单元格 2 2" xfId="1143"/>
    <cellStyle name="链接单元格 2 2 2" xfId="1144"/>
    <cellStyle name="链接单元格 2 3" xfId="1145"/>
    <cellStyle name="链接单元格 2 4" xfId="1146"/>
    <cellStyle name="链接单元格 3" xfId="908"/>
    <cellStyle name="链接单元格 3 2" xfId="1147"/>
    <cellStyle name="链接单元格 3 2 2" xfId="703"/>
    <cellStyle name="链接单元格 3 3" xfId="1148"/>
    <cellStyle name="链接单元格 3 4" xfId="1149"/>
    <cellStyle name="链接单元格 4" xfId="911"/>
    <cellStyle name="链接单元格 4 2" xfId="1150"/>
    <cellStyle name="链接单元格 4 2 2" xfId="1151"/>
    <cellStyle name="链接单元格 4 3" xfId="1152"/>
    <cellStyle name="链接单元格 4 4" xfId="1153"/>
    <cellStyle name="链接单元格 5" xfId="918"/>
    <cellStyle name="链接单元格 5 2" xfId="1154"/>
    <cellStyle name="链接单元格 5 3" xfId="1155"/>
    <cellStyle name="链接单元格 6" xfId="921"/>
    <cellStyle name="链接单元格 7" xfId="924"/>
    <cellStyle name="普通_97-917" xfId="1156"/>
    <cellStyle name="千分位[0]_laroux" xfId="1157"/>
    <cellStyle name="千分位_97-917" xfId="1063"/>
    <cellStyle name="千位[0]_ 方正PC" xfId="1159"/>
    <cellStyle name="千位_ 方正PC" xfId="1160"/>
    <cellStyle name="千位分隔" xfId="16" builtinId="3"/>
    <cellStyle name="千位分隔 11" xfId="1161"/>
    <cellStyle name="千位分隔 11 2" xfId="1162"/>
    <cellStyle name="千位分隔 2" xfId="1163"/>
    <cellStyle name="千位分隔 2 2" xfId="482"/>
    <cellStyle name="千位分隔 2 2 2" xfId="1164"/>
    <cellStyle name="千位分隔 2 3" xfId="1165"/>
    <cellStyle name="千位分隔 2 3 2" xfId="430"/>
    <cellStyle name="千位分隔 2 4" xfId="417"/>
    <cellStyle name="千位分隔 2 4 2" xfId="419"/>
    <cellStyle name="千位分隔 3" xfId="560"/>
    <cellStyle name="千位分隔 3 2" xfId="562"/>
    <cellStyle name="千位分隔 3 2 2" xfId="564"/>
    <cellStyle name="千位分隔 3 3" xfId="566"/>
    <cellStyle name="千位分隔 4" xfId="569"/>
    <cellStyle name="千位分隔 4 2" xfId="571"/>
    <cellStyle name="千位分隔 4 6" xfId="1166"/>
    <cellStyle name="千位分隔 4 6 2" xfId="1167"/>
    <cellStyle name="千位分隔 5" xfId="576"/>
    <cellStyle name="千位分隔 5 2" xfId="578"/>
    <cellStyle name="千位分隔 6" xfId="583"/>
    <cellStyle name="千位分隔 6 2" xfId="585"/>
    <cellStyle name="千位分隔 7" xfId="588"/>
    <cellStyle name="千位分隔 7 2" xfId="1168"/>
    <cellStyle name="千位分隔 8" xfId="590"/>
    <cellStyle name="千位分隔 8 2" xfId="1169"/>
    <cellStyle name="千位分隔 9" xfId="1170"/>
    <cellStyle name="强调 1" xfId="1171"/>
    <cellStyle name="强调 1 2" xfId="1172"/>
    <cellStyle name="强调 2" xfId="1173"/>
    <cellStyle name="强调 2 2" xfId="333"/>
    <cellStyle name="强调 3" xfId="1174"/>
    <cellStyle name="强调 3 2" xfId="1175"/>
    <cellStyle name="强调文字颜色 1 2" xfId="763"/>
    <cellStyle name="强调文字颜色 1 2 2" xfId="1176"/>
    <cellStyle name="强调文字颜色 1 2 2 2" xfId="1177"/>
    <cellStyle name="强调文字颜色 1 2 3" xfId="1178"/>
    <cellStyle name="强调文字颜色 1 3" xfId="1179"/>
    <cellStyle name="强调文字颜色 1 3 2" xfId="1180"/>
    <cellStyle name="强调文字颜色 2 2" xfId="1181"/>
    <cellStyle name="强调文字颜色 2 2 2" xfId="216"/>
    <cellStyle name="强调文字颜色 2 2 2 2" xfId="110"/>
    <cellStyle name="强调文字颜色 2 2 3" xfId="1182"/>
    <cellStyle name="强调文字颜色 2 3" xfId="1183"/>
    <cellStyle name="强调文字颜色 2 3 2" xfId="3"/>
    <cellStyle name="强调文字颜色 3 2" xfId="1184"/>
    <cellStyle name="强调文字颜色 3 2 2" xfId="1185"/>
    <cellStyle name="强调文字颜色 3 2 2 2" xfId="1186"/>
    <cellStyle name="强调文字颜色 3 2 3" xfId="1187"/>
    <cellStyle name="强调文字颜色 3 3" xfId="742"/>
    <cellStyle name="强调文字颜色 3 3 2" xfId="744"/>
    <cellStyle name="强调文字颜色 4 2" xfId="1188"/>
    <cellStyle name="强调文字颜色 4 2 2" xfId="1189"/>
    <cellStyle name="强调文字颜色 4 2 2 2" xfId="1190"/>
    <cellStyle name="强调文字颜色 4 2 3" xfId="1191"/>
    <cellStyle name="强调文字颜色 4 3" xfId="1192"/>
    <cellStyle name="强调文字颜色 4 3 2" xfId="1193"/>
    <cellStyle name="强调文字颜色 5 2" xfId="1194"/>
    <cellStyle name="强调文字颜色 5 2 2" xfId="413"/>
    <cellStyle name="强调文字颜色 5 2 2 2" xfId="252"/>
    <cellStyle name="强调文字颜色 5 2 3" xfId="209"/>
    <cellStyle name="强调文字颜色 5 3" xfId="1195"/>
    <cellStyle name="强调文字颜色 5 3 2" xfId="1196"/>
    <cellStyle name="强调文字颜色 6 2" xfId="1197"/>
    <cellStyle name="强调文字颜色 6 2 2" xfId="1198"/>
    <cellStyle name="强调文字颜色 6 2 2 2" xfId="1199"/>
    <cellStyle name="强调文字颜色 6 2 3" xfId="1200"/>
    <cellStyle name="强调文字颜色 6 3" xfId="1201"/>
    <cellStyle name="强调文字颜色 6 3 2" xfId="1202"/>
    <cellStyle name="日期" xfId="18"/>
    <cellStyle name="日期 2" xfId="1203"/>
    <cellStyle name="日期 2 2" xfId="1204"/>
    <cellStyle name="日期 2 2 2" xfId="1205"/>
    <cellStyle name="日期 2 3" xfId="1206"/>
    <cellStyle name="日期 3" xfId="1207"/>
    <cellStyle name="日期 3 2" xfId="1208"/>
    <cellStyle name="日期 4" xfId="1209"/>
    <cellStyle name="商品名称" xfId="1210"/>
    <cellStyle name="商品名称 2" xfId="1211"/>
    <cellStyle name="商品名称 2 2" xfId="1212"/>
    <cellStyle name="商品名称 2 2 2" xfId="1213"/>
    <cellStyle name="商品名称 2 3" xfId="1017"/>
    <cellStyle name="商品名称 3" xfId="1214"/>
    <cellStyle name="商品名称 3 2" xfId="1215"/>
    <cellStyle name="商品名称 4" xfId="341"/>
    <cellStyle name="适中 2" xfId="1216"/>
    <cellStyle name="适中 2 2" xfId="157"/>
    <cellStyle name="适中 2 2 2" xfId="162"/>
    <cellStyle name="适中 2 3" xfId="1217"/>
    <cellStyle name="适中 2 4" xfId="1218"/>
    <cellStyle name="适中 3" xfId="680"/>
    <cellStyle name="适中 3 2" xfId="1219"/>
    <cellStyle name="适中 3 2 2" xfId="1220"/>
    <cellStyle name="适中 3 3" xfId="1221"/>
    <cellStyle name="适中 3 4" xfId="1222"/>
    <cellStyle name="适中 4" xfId="1223"/>
    <cellStyle name="适中 4 2" xfId="1224"/>
    <cellStyle name="适中 4 2 2" xfId="1225"/>
    <cellStyle name="适中 4 3" xfId="1226"/>
    <cellStyle name="适中 4 4" xfId="1227"/>
    <cellStyle name="适中 5" xfId="1228"/>
    <cellStyle name="适中 5 2" xfId="1229"/>
    <cellStyle name="适中 5 3" xfId="1230"/>
    <cellStyle name="适中 6" xfId="1231"/>
    <cellStyle name="适中 7" xfId="1232"/>
    <cellStyle name="适中 8" xfId="1233"/>
    <cellStyle name="输出 2" xfId="1234"/>
    <cellStyle name="输出 2 2" xfId="1235"/>
    <cellStyle name="输出 2 2 2" xfId="793"/>
    <cellStyle name="输出 2 3" xfId="1236"/>
    <cellStyle name="输出 2 4" xfId="1237"/>
    <cellStyle name="输出 3" xfId="1238"/>
    <cellStyle name="输出 3 2" xfId="1239"/>
    <cellStyle name="输出 3 2 2" xfId="808"/>
    <cellStyle name="输出 3 3" xfId="1240"/>
    <cellStyle name="输出 3 4" xfId="167"/>
    <cellStyle name="输出 4" xfId="1241"/>
    <cellStyle name="输出 4 2" xfId="845"/>
    <cellStyle name="输出 4 2 2" xfId="847"/>
    <cellStyle name="输出 4 3" xfId="872"/>
    <cellStyle name="输出 4 4" xfId="178"/>
    <cellStyle name="输出 5" xfId="1242"/>
    <cellStyle name="输出 5 2" xfId="1243"/>
    <cellStyle name="输出 5 3" xfId="1244"/>
    <cellStyle name="输出 6" xfId="1245"/>
    <cellStyle name="输出 7" xfId="1246"/>
    <cellStyle name="输出 8" xfId="1247"/>
    <cellStyle name="输入 2" xfId="610"/>
    <cellStyle name="输入 2 2" xfId="825"/>
    <cellStyle name="输入 2 2 2" xfId="1248"/>
    <cellStyle name="输入 2 3" xfId="1249"/>
    <cellStyle name="输入 2 4" xfId="254"/>
    <cellStyle name="输入 3" xfId="827"/>
    <cellStyle name="输入 3 2" xfId="829"/>
    <cellStyle name="输入 3 2 2" xfId="831"/>
    <cellStyle name="输入 3 3" xfId="833"/>
    <cellStyle name="输入 3 4" xfId="837"/>
    <cellStyle name="输入 4" xfId="1250"/>
    <cellStyle name="输入 4 2" xfId="1251"/>
    <cellStyle name="输入 4 2 2" xfId="1252"/>
    <cellStyle name="输入 4 3" xfId="1253"/>
    <cellStyle name="输入 4 4" xfId="1254"/>
    <cellStyle name="输入 5" xfId="1255"/>
    <cellStyle name="输入 5 2" xfId="1256"/>
    <cellStyle name="输入 5 3" xfId="1257"/>
    <cellStyle name="输入 6" xfId="1258"/>
    <cellStyle name="输入 7" xfId="1259"/>
    <cellStyle name="输入 8" xfId="1158"/>
    <cellStyle name="数量" xfId="1260"/>
    <cellStyle name="数量 2" xfId="1261"/>
    <cellStyle name="数量 2 2" xfId="1262"/>
    <cellStyle name="数量 2 2 2" xfId="558"/>
    <cellStyle name="数量 2 3" xfId="1263"/>
    <cellStyle name="数量 3" xfId="434"/>
    <cellStyle name="数量 3 2" xfId="1264"/>
    <cellStyle name="数量 4" xfId="971"/>
    <cellStyle name="未定义" xfId="1265"/>
    <cellStyle name="样式 1" xfId="1266"/>
    <cellStyle name="昗弨_Pacific Region P&amp;L" xfId="685"/>
    <cellStyle name="寘嬫愗傝 [0.00]_Region Orders (2)" xfId="1267"/>
    <cellStyle name="寘嬫愗傝_Region Orders (2)" xfId="1268"/>
    <cellStyle name="注释 2" xfId="183"/>
    <cellStyle name="注释 2 2" xfId="1269"/>
    <cellStyle name="注释 2 2 2" xfId="1270"/>
    <cellStyle name="注释 2 3" xfId="1271"/>
    <cellStyle name="注释 2 4" xfId="1272"/>
    <cellStyle name="注释 3" xfId="1273"/>
    <cellStyle name="注释 3 2" xfId="1274"/>
    <cellStyle name="注释 3 2 2" xfId="1275"/>
    <cellStyle name="注释 3 3" xfId="1276"/>
    <cellStyle name="注释 3 4" xfId="1277"/>
    <cellStyle name="注释 4" xfId="1278"/>
    <cellStyle name="注释 4 2" xfId="720"/>
    <cellStyle name="注释 4 2 2" xfId="722"/>
    <cellStyle name="注释 4 3" xfId="727"/>
    <cellStyle name="注释 4 4" xfId="735"/>
    <cellStyle name="注释 5" xfId="1279"/>
    <cellStyle name="注释 5 2" xfId="1280"/>
    <cellStyle name="注释 5 3" xfId="1281"/>
    <cellStyle name="注释 6" xfId="1282"/>
    <cellStyle name="注释 7" xfId="955"/>
    <cellStyle name="注释 8" xfId="958"/>
  </cellStyles>
  <dxfs count="162">
    <dxf>
      <font>
        <b/>
        <i val="0"/>
      </font>
    </dxf>
    <dxf>
      <font>
        <b/>
        <i val="0"/>
      </font>
    </dxf>
    <dxf>
      <font>
        <b/>
        <i val="0"/>
      </font>
    </dxf>
    <dxf>
      <font>
        <b/>
        <i val="0"/>
      </font>
    </dxf>
    <dxf>
      <font>
        <b val="0"/>
        <color indexed="9"/>
      </font>
    </dxf>
    <dxf>
      <font>
        <b val="0"/>
        <i val="0"/>
        <color indexed="10"/>
      </font>
    </dxf>
    <dxf>
      <font>
        <b val="0"/>
        <color indexed="9"/>
      </font>
    </dxf>
    <dxf>
      <font>
        <b val="0"/>
        <i val="0"/>
        <color indexed="10"/>
      </font>
    </dxf>
    <dxf>
      <font>
        <b val="0"/>
        <i val="0"/>
        <color indexed="10"/>
      </font>
    </dxf>
    <dxf>
      <font>
        <b val="0"/>
        <i val="0"/>
        <color indexed="10"/>
      </font>
    </dxf>
    <dxf>
      <font>
        <b val="0"/>
        <i val="0"/>
        <color indexed="10"/>
      </font>
    </dxf>
    <dxf>
      <font>
        <b val="0"/>
        <color indexed="9"/>
      </font>
    </dxf>
    <dxf>
      <font>
        <b val="0"/>
        <color indexed="9"/>
      </font>
    </dxf>
    <dxf>
      <font>
        <b val="0"/>
        <color indexed="9"/>
      </font>
    </dxf>
    <dxf>
      <font>
        <b val="0"/>
        <color indexed="9"/>
      </font>
    </dxf>
    <dxf>
      <font>
        <b val="0"/>
        <color indexed="9"/>
      </font>
    </dxf>
    <dxf>
      <font>
        <b val="0"/>
        <color indexed="9"/>
      </font>
    </dxf>
    <dxf>
      <font>
        <b val="0"/>
        <i val="0"/>
        <color indexed="10"/>
      </font>
    </dxf>
    <dxf>
      <font>
        <b val="0"/>
        <i val="0"/>
        <color indexed="10"/>
      </font>
    </dxf>
    <dxf>
      <font>
        <b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b val="0"/>
        <color indexed="9"/>
      </font>
    </dxf>
    <dxf>
      <font>
        <b val="0"/>
        <color indexed="9"/>
      </font>
    </dxf>
    <dxf>
      <font>
        <b val="0"/>
        <i val="0"/>
        <color indexed="9"/>
      </font>
    </dxf>
    <dxf>
      <font>
        <b val="0"/>
        <color indexed="9"/>
      </font>
    </dxf>
    <dxf>
      <font>
        <b val="0"/>
        <i val="0"/>
        <color indexed="9"/>
      </font>
    </dxf>
    <dxf>
      <font>
        <b val="0"/>
        <color indexed="9"/>
      </font>
    </dxf>
    <dxf>
      <font>
        <b val="0"/>
        <color indexed="9"/>
      </font>
    </dxf>
    <dxf>
      <font>
        <b val="0"/>
        <color indexed="9"/>
      </font>
    </dxf>
    <dxf>
      <font>
        <b val="0"/>
        <color indexed="9"/>
      </font>
    </dxf>
    <dxf>
      <font>
        <b val="0"/>
        <color indexed="9"/>
      </font>
    </dxf>
    <dxf>
      <font>
        <b val="0"/>
        <color indexed="9"/>
      </font>
    </dxf>
    <dxf>
      <font>
        <color indexed="10"/>
      </font>
    </dxf>
    <dxf>
      <font>
        <color indexed="1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indexed="9"/>
      </font>
    </dxf>
    <dxf>
      <font>
        <color indexed="9"/>
      </font>
    </dxf>
    <dxf>
      <font>
        <color indexed="9"/>
      </font>
    </dxf>
    <dxf>
      <font>
        <color indexed="9"/>
      </font>
    </dxf>
    <dxf>
      <font>
        <color indexed="9"/>
      </font>
    </dxf>
    <dxf>
      <font>
        <color indexed="9"/>
      </font>
    </dxf>
    <dxf>
      <font>
        <color indexed="9"/>
      </font>
    </dxf>
    <dxf>
      <font>
        <color indexed="10"/>
      </font>
    </dxf>
    <dxf>
      <font>
        <color indexed="10"/>
      </font>
    </dxf>
    <dxf>
      <font>
        <color indexed="9"/>
      </font>
    </dxf>
    <dxf>
      <font>
        <color indexed="10"/>
      </font>
    </dxf>
    <dxf>
      <font>
        <color indexed="9"/>
      </font>
    </dxf>
    <dxf>
      <font>
        <b/>
        <i val="0"/>
      </font>
    </dxf>
    <dxf>
      <font>
        <color indexed="9"/>
      </font>
    </dxf>
    <dxf>
      <font>
        <color indexed="1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indexed="9"/>
      </font>
    </dxf>
    <dxf>
      <font>
        <b/>
        <i val="0"/>
      </font>
    </dxf>
    <dxf>
      <font>
        <color indexed="9"/>
      </font>
    </dxf>
    <dxf>
      <font>
        <color indexed="10"/>
      </font>
    </dxf>
    <dxf>
      <font>
        <color indexed="9"/>
      </font>
    </dxf>
    <dxf>
      <font>
        <color indexed="10"/>
      </font>
    </dxf>
    <dxf>
      <font>
        <color indexed="9"/>
      </font>
    </dxf>
    <dxf>
      <font>
        <color indexed="1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indexed="9"/>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84" Type="http://schemas.openxmlformats.org/officeDocument/2006/relationships/externalLink" Target="externalLinks/externalLink51.xml"/><Relationship Id="rId89" Type="http://schemas.openxmlformats.org/officeDocument/2006/relationships/externalLink" Target="externalLinks/externalLink56.xml"/><Relationship Id="rId7" Type="http://schemas.openxmlformats.org/officeDocument/2006/relationships/worksheet" Target="worksheets/sheet7.xml"/><Relationship Id="rId71" Type="http://schemas.openxmlformats.org/officeDocument/2006/relationships/externalLink" Target="externalLinks/externalLink38.xml"/><Relationship Id="rId92" Type="http://schemas.openxmlformats.org/officeDocument/2006/relationships/externalLink" Target="externalLinks/externalLink5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66" Type="http://schemas.openxmlformats.org/officeDocument/2006/relationships/externalLink" Target="externalLinks/externalLink33.xml"/><Relationship Id="rId74" Type="http://schemas.openxmlformats.org/officeDocument/2006/relationships/externalLink" Target="externalLinks/externalLink41.xml"/><Relationship Id="rId79" Type="http://schemas.openxmlformats.org/officeDocument/2006/relationships/externalLink" Target="externalLinks/externalLink46.xml"/><Relationship Id="rId87" Type="http://schemas.openxmlformats.org/officeDocument/2006/relationships/externalLink" Target="externalLinks/externalLink54.xml"/><Relationship Id="rId102"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28.xml"/><Relationship Id="rId82" Type="http://schemas.openxmlformats.org/officeDocument/2006/relationships/externalLink" Target="externalLinks/externalLink49.xml"/><Relationship Id="rId90" Type="http://schemas.openxmlformats.org/officeDocument/2006/relationships/externalLink" Target="externalLinks/externalLink57.xml"/><Relationship Id="rId95" Type="http://schemas.openxmlformats.org/officeDocument/2006/relationships/externalLink" Target="externalLinks/externalLink6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56" Type="http://schemas.openxmlformats.org/officeDocument/2006/relationships/externalLink" Target="externalLinks/externalLink23.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77" Type="http://schemas.openxmlformats.org/officeDocument/2006/relationships/externalLink" Target="externalLinks/externalLink44.xml"/><Relationship Id="rId100" Type="http://schemas.openxmlformats.org/officeDocument/2006/relationships/externalLink" Target="externalLinks/externalLink67.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80" Type="http://schemas.openxmlformats.org/officeDocument/2006/relationships/externalLink" Target="externalLinks/externalLink47.xml"/><Relationship Id="rId85" Type="http://schemas.openxmlformats.org/officeDocument/2006/relationships/externalLink" Target="externalLinks/externalLink52.xml"/><Relationship Id="rId93" Type="http://schemas.openxmlformats.org/officeDocument/2006/relationships/externalLink" Target="externalLinks/externalLink60.xml"/><Relationship Id="rId98" Type="http://schemas.openxmlformats.org/officeDocument/2006/relationships/externalLink" Target="externalLinks/externalLink6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59" Type="http://schemas.openxmlformats.org/officeDocument/2006/relationships/externalLink" Target="externalLinks/externalLink26.xml"/><Relationship Id="rId67" Type="http://schemas.openxmlformats.org/officeDocument/2006/relationships/externalLink" Target="externalLinks/externalLink34.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8.xml"/><Relationship Id="rId54" Type="http://schemas.openxmlformats.org/officeDocument/2006/relationships/externalLink" Target="externalLinks/externalLink21.xml"/><Relationship Id="rId62" Type="http://schemas.openxmlformats.org/officeDocument/2006/relationships/externalLink" Target="externalLinks/externalLink29.xml"/><Relationship Id="rId70" Type="http://schemas.openxmlformats.org/officeDocument/2006/relationships/externalLink" Target="externalLinks/externalLink37.xml"/><Relationship Id="rId75" Type="http://schemas.openxmlformats.org/officeDocument/2006/relationships/externalLink" Target="externalLinks/externalLink42.xml"/><Relationship Id="rId83" Type="http://schemas.openxmlformats.org/officeDocument/2006/relationships/externalLink" Target="externalLinks/externalLink50.xml"/><Relationship Id="rId88" Type="http://schemas.openxmlformats.org/officeDocument/2006/relationships/externalLink" Target="externalLinks/externalLink55.xml"/><Relationship Id="rId91" Type="http://schemas.openxmlformats.org/officeDocument/2006/relationships/externalLink" Target="externalLinks/externalLink58.xml"/><Relationship Id="rId96" Type="http://schemas.openxmlformats.org/officeDocument/2006/relationships/externalLink" Target="externalLinks/externalLink6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externalLink" Target="externalLinks/externalLink2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externalLink" Target="externalLinks/externalLink40.xml"/><Relationship Id="rId78" Type="http://schemas.openxmlformats.org/officeDocument/2006/relationships/externalLink" Target="externalLinks/externalLink45.xml"/><Relationship Id="rId81" Type="http://schemas.openxmlformats.org/officeDocument/2006/relationships/externalLink" Target="externalLinks/externalLink48.xml"/><Relationship Id="rId86" Type="http://schemas.openxmlformats.org/officeDocument/2006/relationships/externalLink" Target="externalLinks/externalLink53.xml"/><Relationship Id="rId94" Type="http://schemas.openxmlformats.org/officeDocument/2006/relationships/externalLink" Target="externalLinks/externalLink61.xml"/><Relationship Id="rId99" Type="http://schemas.openxmlformats.org/officeDocument/2006/relationships/externalLink" Target="externalLinks/externalLink66.xml"/><Relationship Id="rId101" Type="http://schemas.openxmlformats.org/officeDocument/2006/relationships/externalLink" Target="externalLinks/externalLink6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6.xml"/><Relationship Id="rId34" Type="http://schemas.openxmlformats.org/officeDocument/2006/relationships/externalLink" Target="externalLinks/externalLink1.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76" Type="http://schemas.openxmlformats.org/officeDocument/2006/relationships/externalLink" Target="externalLinks/externalLink43.xml"/><Relationship Id="rId97" Type="http://schemas.openxmlformats.org/officeDocument/2006/relationships/externalLink" Target="externalLinks/externalLink64.xml"/><Relationship Id="rId10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Documents%20and%20Settings\MOF\&#26700;&#38754;\Documents%20and%20Settings\User\&#26700;&#38754;\&#20307;&#21046;&#31649;&#29702;&#22788;\&#20070;&#31295;0326\&#21644;&#35856;&#31038;&#20250;&#35838;&#39064;\&#21644;&#35856;&#31038;&#20250;&#26041;&#26696;&#27979;&#31639;&#34920;%20(version%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K:\Documents%20and%20Settings\User\&#26700;&#38754;\&#35838;&#39064;\&#21382;&#24180;&#22269;&#23478;&#20915;&#31639;\1993-2002&#24180;&#22269;&#23478;&#25910;&#20837;&#27604;&#36739;&#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K:\Documents%20and%20Settings\User\&#26700;&#38754;\&#35838;&#39064;\&#26032;&#24314;&#25991;&#20214;&#22841;\&#35838;&#39064;&#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NTS01\jhc\unzipped\Eastern%20Airline%20FE\GP\GP_Ph1\SBB-OIs\Hel-O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NTS01\jhc\unzipped\Eastern%20Airline%20FE\Spares\FILES\SMCTS2\SMCTSSP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5&#22320;&#21306;&#22788;\05.&#36716;&#31227;&#25903;&#20184;\06&#22686;&#36164;&#36716;&#31227;&#25903;&#20184;\2015&#24180;\&#22686;&#36164;&#36716;&#31227;&#25903;&#20184;&#27979;&#31639;\01&#27979;&#31639;\2015&#24180;&#31246;&#25910;&#24180;&#21021;&#39044;&#31639;&#2596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Documents%20and%20Settings\Administrator\&#26700;&#38754;\&#22522;&#26412;&#36130;&#21147;&#27979;&#31639;\&#30456;&#20851;&#26448;&#26009;\2014&#24180;&#31246;&#25910;&#25910;&#20837;&#39044;&#3574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Users\LGQ.LD87_ACC\AppData\Local\Temp\cesoft\41101389780%20081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NTS01\jhc\CHR\ARBEJDE\Q4DK.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NTS01\jhc\unzipped\Eastern%20Airline%20FE\Backup%20of%20Backup%20of%20LINDA%20LISTONE.xlk"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A:\WINDOWS\TEMP\GOLDPYR4\ARENTO\TOOLBO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NTS01\jhc\unzipped\Eastern%20Airline%20FE\fnl-gp2\ToolboxGP\Kor\OSP_Becht_Fi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13&#22522;&#23618;&#36130;&#25919;&#22788;&#65288;&#26032;&#65289;\05&#36716;&#31227;&#25903;&#20184;\02&#21439;&#32423;&#22522;&#26412;&#36130;&#21147;&#20445;&#38556;\&#31532;&#20108;&#25209;&#36130;&#21147;&#34917;&#21161;\POWER%20ASSUMPTION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13&#22522;&#23618;&#36130;&#25919;&#22788;&#65288;&#26032;&#65289;\05&#36716;&#31227;&#25903;&#20184;\08&#25552;&#21069;&#19979;&#36798;&#36716;&#31227;&#25903;&#20184;\&#36807;&#31243;\POWER%20ASSUMPTION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5&#22320;&#21306;&#22788;\05.&#36716;&#31227;&#25903;&#20184;\19&#25552;&#21069;&#36890;&#30693;&#36716;&#31227;&#25903;&#20184;\2018&#24180;&#25552;&#21069;&#19979;&#36798;2019&#24180;&#36164;&#37329;\POWER%20ASSUMPTION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1110&#25552;&#21069;&#19979;&#36798;2022&#24180;&#21439;&#32423;&#22522;&#26412;&#36130;&#21147;&#20445;&#38556;&#26426;&#21046;&#22870;&#34917;&#36164;&#37329;&#27979;&#31639;&#24773;&#20917;&#349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13&#22522;&#23618;&#36130;&#25919;&#22788;&#65288;&#26032;&#65289;\51&#20449;&#24687;&#31995;&#32479;\2019&#24180;\2019&#24180;&#21508;&#22320;&#19977;&#20445;&#27979;&#31639;\h\&#19977;&#20445;\2019&#27979;&#31639;\POWER%20ASSUMPTION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NTS01\jhc\unzipped\Eastern%20Airline%20FE\GP\tamer\DOS\TEMP\GPTLBX9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13&#22522;&#23618;&#36130;&#25919;&#22788;&#65288;&#26032;&#65289;\05&#36716;&#31227;&#25903;&#20184;\02&#21439;&#32423;&#22522;&#26412;&#36130;&#21147;&#20445;&#38556;\2021&#24180;\20&#31532;&#20108;&#25209;&#36130;&#21147;&#27979;&#31639;\2020&#24180;&#21439;&#32423;&#22522;&#26412;&#36130;&#21147;&#20445;&#38556;&#26426;&#21046;&#22870;&#34917;&#36164;&#37329;&#27979;&#31639;&#20998;&#37197;&#34920;&#65288;&#20113;&#21335;&#30465;&#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13&#22522;&#23618;&#36130;&#25919;&#22788;&#65288;&#26032;&#65289;\05&#36716;&#31227;&#25903;&#20184;\02&#21439;&#32423;&#22522;&#26412;&#36130;&#21147;&#20445;&#38556;\2021&#24180;\05&#32489;&#25928;&#32771;&#26680;&#35843;&#25972;\RecoveredExternalLink1"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C:\&#23384;&#26723;&#25991;&#20214;\04-&#22269;&#21153;&#38498;&#19987;&#39033;&#35843;&#30740;\05%205&#30465;&#19978;&#25253;&#25968;&#25454;\&#28246;&#21335;&#30465;&#38544;&#24615;&#20538;&#21153;&#32479;&#35745;&#22871;&#34920;&#65288;20170829&#65289;&#12304;&#36820;&#20113;&#21335;&#36130;&#25919;&#21381;&#34917;&#25968;&#12305;-&#34917;&#39033;&#30446;&#31867;&#2241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C:\AnyShare%20(2)\&#39044;&#31639;&#21496;\&#20538;&#21153;&#22788;\0.&#20013;&#36716;\&#19977;&#30465;&#25968;&#25454;%20(2)\&#27743;&#33487;&#12289;&#28246;&#21335;&#12289;&#20113;&#21335;&#25968;&#25454;&#65288;20170830&#65289;&#12304;&#20998;&#39033;&#30446;&#31867;&#22411;&#12305;\&#27743;&#33487;&#30465;&#25130;&#33267;2017&#24180;6&#26376;&#26411;&#26377;&#20851;&#24773;&#20917;&#27719;&#24635;&#32479;&#35745;&#34920;(20170829)&#12304;&#36820;&#27743;&#33487;&#36130;&#25919;&#21381;&#34917;&#25968;&#12305;-&#34917;&#39033;&#30446;&#31867;&#22411;&#65288;2017.8.30&#20013;&#21320;&#19978;&#25253;&#65289;&#12304;2&#31295;&#65292;&#25968;&#25454;&#24050;&#20998;&#31867;&#123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C:\&#25509;&#25910;&#25991;&#20214;\&#22320;&#26041;&#25919;&#24220;&#34701;&#36164;&#24179;&#21488;&#20844;&#21496;&#20538;&#21153;&#31561;&#24773;&#20917;&#34920;&#65288;&#26032;20170729&#6528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23567;&#20876;&#23376;\0905\&#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C:\&#23609;&#26446;&#23792;\02&#25919;&#24220;&#20538;&#21048;\01.&#19968;&#33324;&#20538;&#21048;\2011&#24180;&#22320;&#26041;&#25919;&#24220;&#20538;&#21048;\&#25353;&#27969;&#31243;\02&#35268;&#27169;&#27979;&#31639;\&#21608;&#23045;\03&#20538;&#21153;&#25253;&#34920;\&#27719;&#24635;\2009\2010&#24180;10&#26376;\2009&#24180;&#20538;&#21153;&#20998;&#26512;&#34920;&#65288;20101026&#25171;&#21360;&#31295;&#65289;\07&#26684;&#24335;\2009&#22522;&#26412;&#24773;&#20917;&#65288;1026&#25171;&#21360;&#6528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23567;&#20876;&#23376;\0905\&#21439;&#32423;&#36130;&#25919;&#25253;&#34920;&#38468;&#34920;\01&#26118;&#26126;\01&#26118;&#2612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02&#25919;&#24220;&#38388;&#36716;&#31227;&#25903;&#20184;\01&#19968;&#33324;&#24615;&#36716;&#31227;&#25903;&#20184;\2005&#24180;\&#31532;&#20108;&#26041;&#26696;\&#22522;&#30784;&#25968;&#25454;\2003&#24180;&#20113;&#21335;&#30465;&#20998;&#21439;GDP&#21450;&#20998;&#20135;&#19994;&#25968;&#2545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2011&#24180;&#22320;&#26041;&#20538;&#21048;&#39033;&#30446;&#35843;&#25972;&#65288;06.15&#65289;\&#38468;&#20214;1&#65306;&#20538;&#21153;&#39069;&#24230;&#20998;&#37197;&#3492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36130;&#25919;&#36164;&#26009;\&#36716;&#31227;&#25903;&#20184;\&#22343;&#34913;&#24615;&#36716;&#31227;&#25903;&#20184;\2010\2010&#21439;&#32423;&#25104;&#26412;&#24046;&#24322;&#31995;&#25968;(0902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36130;&#25919;&#36164;&#26009;\&#36716;&#31227;&#25903;&#20184;\&#22343;&#34913;&#24615;&#36716;&#31227;&#25903;&#20184;\2010\&#22522;&#30784;&#25968;&#25454;\&#22522;&#30784;&#25968;&#25454;&#34920;031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5919;&#24220;&#38388;&#36716;&#31227;&#25903;&#20184;\01&#19968;&#33324;&#24615;&#36716;&#31227;&#25903;&#20184;\2005&#24180;\&#31532;&#20108;&#26041;&#26696;\&#22522;&#30784;&#25968;&#25454;\2003&#24180;&#20113;&#21335;&#30465;&#20998;&#22320;&#21439;&#24037;&#21830;&#31246;&#25910;&#20915;&#31639;&#2596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36130;&#25919;&#36164;&#26009;\&#36716;&#31227;&#25903;&#20184;\&#22343;&#34913;&#24615;&#36716;&#31227;&#25903;&#20184;\2010\&#22522;&#30784;&#25968;&#25454;\08&#26449;&#3242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C:\Documents%20and%20Settings\Administrator\Application%20Data\Microsoft\Excel\2007&#24180;&#22320;&#26041;&#25919;&#24220;&#24615;&#20538;&#21153;&#25253;&#34920;&#27719;&#24635;&#65288;20080708&#65289;&#12304;&#23450;&#31295;&#12305;.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5&#20307;&#21046;&#31185;\03&#24180;&#32456;&#32467;&#31639;&#21450;&#25968;&#25454;&#20998;&#26512;\2010&#24180;\&#25968;&#25454;&#20998;&#26512;\&#36130;&#25919;&#23567;&#20876;&#23376;\0905\2000&#33267;2009&#24180;&#24635;&#20915;&#31639;101&#21644;102&#34920;\1995&#24180;\96&#22696;&#27743;&#21439;&#24635;&#20915;&#31639;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DBSERVER\&#39044;&#31639;&#21496;\&#20849;&#20139;&#25968;&#25454;\&#21382;&#24180;&#20915;&#31639;\1996&#24180;\1996&#24180;&#20915;&#31639;&#27719;&#24635;\2021&#28246;&#21271;&#3046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13&#22522;&#23618;&#36130;&#25919;&#22788;&#65288;&#26032;&#65289;\05&#36716;&#31227;&#25903;&#20184;\02&#21439;&#32423;&#22522;&#26412;&#36130;&#21147;&#20445;&#38556;\&#31532;&#20108;&#25209;&#36130;&#21147;&#34917;&#21161;\Book4"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home\kylin\&#26700;&#38754;\DBSERVER\&#39044;&#31639;&#21496;\&#20849;&#20139;&#25968;&#25454;\&#21382;&#24180;&#20915;&#31639;\1996&#24180;\1996&#24180;&#30465;&#25253;&#20915;&#31639;\2021&#28246;&#21271;&#3046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DOCUME~1\ADMINI~1\LOCALS~1\Temp\Rar$DI00.407\01&#36130;&#25919;&#21381;&#36164;&#26009;\01&#25919;&#24220;&#24615;&#20538;&#21153;\21&#34701;&#36164;&#24179;&#21488;&#31649;&#29702;\05&#23545;&#36134;&#24037;&#20316;\&#21508;&#22320;&#19978;&#25253;\&#20309;&#26126;&#29113;\&#22791;&#26597;&#36164;&#26009;\2010&#24180;&#20538;&#21153;&#25253;&#34920;\&#34701;&#36164;&#24179;&#21488;&#20844;&#21496;&#20538;&#21153;&#28165;&#29702;&#26680;&#23454;&#25253;&#34920;\&#24405;&#20837;&#34920;\9&#26376;20&#26085;&#29256;&#26412;\&#34701;&#36164;&#24179;&#21488;&#20844;&#21496;&#20538;&#21153;&#28165;&#29702;&#26680;&#23454;&#24773;&#20917;&#24405;&#20837;&#34920;&#65288;20100920&#65289;.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02&#25919;&#24220;&#38388;&#36716;&#31227;&#25903;&#20184;\01&#19968;&#33324;&#24615;&#36716;&#31227;&#25903;&#20184;\2004&#24180;\2004&#24180;&#19968;&#33324;&#24615;&#36716;&#31227;&#25903;&#20184;&#27979;&#31639;\&#22522;&#30784;&#25968;&#25454;\&#20065;&#38215;&#21644;&#34892;&#25919;&#26449;&#20010;&#2596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01&#27719;&#24635;&#34701;&#36164;&#24179;&#21488;&#21517;&#21333;&#21644;&#20313;&#39069;&#34920;&#26680;&#23545;&#34920;&#65288;&#27491;&#24335;&#34920;&#65292;&#21516;&#38134;&#30417;&#26680;&#23545;&#21069;&#6528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4.4.217\&#25991;&#20214;&#21046;&#20316;\&#27827;&#28246;&#27700;&#31995;&#36830;&#36890;\2017-2020&#24180;&#27743;&#27827;&#28246;&#24211;&#27700;&#31995;&#36830;&#36890;&#39033;&#30446;&#23454;&#26045;&#26041;&#26696;&#30340;&#39033;&#30446;&#27719;&#24635;.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36130;&#25919;&#36164;&#26009;\&#36716;&#31227;&#25903;&#20184;\&#22343;&#34913;&#24615;&#36716;&#31227;&#25903;&#20184;\2010\&#25104;&#26412;&#24046;&#24322;&#31995;&#25968;032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36130;&#25919;&#36164;&#26009;\&#36716;&#31227;&#25903;&#20184;\&#22343;&#34913;&#24615;&#36716;&#31227;&#25903;&#20184;\2010\&#20998;&#32423;&#23454;&#38469;&#25903;&#20986;&#2596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36130;&#25919;&#36164;&#26009;\&#36716;&#31227;&#25903;&#20184;\&#22343;&#34913;&#24615;&#36716;&#31227;&#25903;&#20184;\2010\&#22522;&#30784;&#25968;&#25454;\08&#21160;&#24577;&#26597;&#35810;&#25968;&#25454;.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5919;&#24220;&#38388;&#36716;&#31227;&#25903;&#20184;\01&#19968;&#33324;&#24615;&#36716;&#31227;&#25903;&#20184;\2005&#24180;\&#31532;&#20108;&#26041;&#26696;\&#22522;&#30784;&#25968;&#25454;\2002&#24180;&#20113;&#21335;&#30465;&#20998;&#21439;&#19968;&#33324;&#39044;&#31639;&#25910;&#2083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A:\Documents%20and%20Settings\sz005933\&#26700;&#38754;\&#28145;&#22323;&#25311;&#25253;&#38134;&#30417;&#20250;&#25919;&#24220;&#24179;&#21488;&#28165;&#29702;&#22522;&#30784;&#3492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F:\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13&#22522;&#23618;&#36130;&#25919;&#22788;&#65288;&#26032;&#65289;\05&#36716;&#31227;&#25903;&#20184;\08&#25552;&#21069;&#19979;&#36798;&#36716;&#31227;&#25903;&#20184;\&#36807;&#31243;\POWER%20ASSUMPTION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home\kylin\&#19979;&#36733;\2023&#24180;&#22269;&#36164;&#39044;&#31639;\G:\home\kylin\&#19979;&#36733;\10.128.2.15\&#21508;&#22320;&#39044;&#31639;\&#36130;&#25919;&#36164;&#26009;\&#36716;&#31227;&#25903;&#20184;\&#22343;&#34913;&#24615;&#36716;&#31227;&#25903;&#20184;\2010\&#22522;&#30784;&#25968;&#25454;&#34920;031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home\kylin\&#26700;&#38754;\I:\05&#22320;&#21306;&#22788;\05.&#36716;&#31227;&#25903;&#20184;\19&#25552;&#21069;&#36890;&#30693;&#36716;&#31227;&#25903;&#20184;\2018&#24180;&#25552;&#21069;&#19979;&#36798;2019&#24180;&#36164;&#37329;\POWER%20ASSUMPTION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27"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DOCUME~1\ADMINI~1\LOCALS~1\Temp\Rar$DI00.407\01&#36130;&#25919;&#21381;&#36164;&#26009;\01&#25919;&#24220;&#24615;&#20538;&#21153;\21&#34701;&#36164;&#24179;&#21488;&#31649;&#29702;\05&#23545;&#36134;&#24037;&#20316;\&#21508;&#22320;&#19978;&#25253;\&#20998;&#21439;&#21306;&#25910;&#38598;&#34920;&#26684;\03&#25856;&#26525;&#33457;\&#25856;&#26525;&#33457;&#24066;&#24066;&#26412;&#32423;&#36335;&#26725;&#24314;&#35774;&#24320;&#21457;&#26377;&#38480;&#36131;&#20219;&#20844;&#21496;&#20538;&#21153;&#28165;&#29702;&#26680;&#23454;&#24773;&#20917;&#3492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25"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28"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29"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C:\bugdet-server\&#20538;&#21153;&#22788;\&#21016;&#20122;&#20255;\7000%20&#27979;&#31639;\&#21496;&#39046;&#23548;&#12304;&#20851;&#20110;7000&#20159;&#20803;&#22312;&#24314;&#39033;&#30446;&#21518;&#32493;&#34701;&#36164;&#20538;&#21153;&#36164;&#37329;&#20998;&#37197;&#26377;&#20851;&#38382;&#39064;&#30340;&#35831;&#31034;&#12305;&#65288;20150730&#65289;&#12304;3&#31295;&#65292;&#26681;&#25454;&#38472;&#21496;&#38271;&#24847;&#35265;&#25913;&#65293;&#21016;&#22635;&#25968;&#12305;\2015&#24180;&#22312;&#24314;&#39033;&#30446;&#21450;&#26842;&#25143;&#21306;&#25913;&#36896;&#34920;\00%20&#27719;&#24635;&#34920;\06%20&#36797;&#23425;&#30465;\&#36797;&#23425;.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30"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31"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33"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home\kylin\&#19979;&#36733;\2023&#24180;&#22269;&#36164;&#39044;&#31639;\home\kylin\&#19979;&#36733;\Z:\02&#24179;&#34913;&#22788;\01&#36130;&#21147;&#21450;&#39044;&#20915;&#31639;&#25253;&#21578;\2017&#24180;\11&#26376;\11&#26376;14&#26085;&#27719;&#25253;&#36130;&#21147;\RecoveredExternalLink35"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Main"/>
      <sheetName val="Sheet1"/>
      <sheetName val="eqpmad2"/>
      <sheetName val="基本支出经济分类透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历年集中增量分配 (2)"/>
      <sheetName val="历年财力性转移支付增量 (2)"/>
      <sheetName val="历年专项转移支付增量 (2)"/>
      <sheetName val="历年集中增量 (3)"/>
      <sheetName val="历年集中增量 (4)"/>
      <sheetName val="历年集中两税增量 (2)"/>
      <sheetName val="历年集中所得税增量 (2)"/>
      <sheetName val="05多负担 (2)"/>
      <sheetName val="05集中两税增量"/>
      <sheetName val="2005集中所得税增量"/>
      <sheetName val="05净集中"/>
      <sheetName val="Sheet4 (2)"/>
      <sheetName val="Sheet4 (3)"/>
      <sheetName val="Sheet3 (2)"/>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2)"/>
      <sheetName val="历年集中增量分配"/>
      <sheetName val="历年财力性转移支付增量"/>
      <sheetName val="历年专项转移支付增量"/>
      <sheetName val="05转移支付简"/>
      <sheetName val="依赖程度3(转移支付总额除地方本级支出)"/>
      <sheetName val="Sheet2 (3)"/>
      <sheetName val="Sheet1 (2)"/>
      <sheetName val="收入划分 (英)"/>
      <sheetName val="收入划分 (美）"/>
      <sheetName val="均等化程度比较"/>
      <sheetName val="93-04留用比例"/>
      <sheetName val="历年财力"/>
      <sheetName val="边际留用比例"/>
      <sheetName val="历年边际财力"/>
      <sheetName val="历年地方总收入"/>
      <sheetName val="历年边际地方总收入"/>
      <sheetName val="2005集中增量"/>
      <sheetName val="05留用比例"/>
      <sheetName val="出口退税"/>
      <sheetName val="方案一基础"/>
      <sheetName val="方案一"/>
      <sheetName val="Sheet4"/>
      <sheetName val="方案一集中增量分地区"/>
      <sheetName val="方案一集中增量分税种"/>
      <sheetName val="方案一中央比重"/>
      <sheetName val="方案三基础"/>
      <sheetName val="方案三中央比重"/>
      <sheetName val="方案三集中增量分地区"/>
      <sheetName val="方案三集中增量分项目"/>
      <sheetName val="2005-12月报表 (2)"/>
      <sheetName val="全国一般收入"/>
      <sheetName val="Sheet1"/>
      <sheetName val="Sheet2"/>
      <sheetName val="Sheet3"/>
      <sheetName val="封面"/>
      <sheetName val="C01-1"/>
      <sheetName val="总人口"/>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mmm"/>
      <sheetName val="下拉选项"/>
      <sheetName val="Sheet2"/>
      <sheetName val="Open"/>
      <sheetName val="基础编码"/>
      <sheetName val="eqpmad2"/>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国家"/>
      <sheetName val="封面"/>
      <sheetName val="财政供养人员增幅"/>
      <sheetName val="SW-TEO"/>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W-TEO"/>
      <sheetName val="G.1R-Shou COP Gf"/>
      <sheetName val="中央"/>
      <sheetName val="Open"/>
      <sheetName val="Toolbox"/>
      <sheetName val="国家"/>
      <sheetName val="Financ. Overview"/>
      <sheetName val="事业发展"/>
      <sheetName val="eqpmad2"/>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eqpmad2"/>
      <sheetName val="POWER ASSUMPTIONS"/>
      <sheetName val="汇总"/>
      <sheetName val="基础编码"/>
      <sheetName val="选择选项"/>
      <sheetName val="_ESList"/>
      <sheetName val="SMCTSSP2"/>
      <sheetName val="SW-T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说明"/>
      <sheetName val="封面"/>
      <sheetName val="收入(一般)"/>
      <sheetName val="支出(一般)"/>
      <sheetName val="收入(基金)"/>
      <sheetName val="支出(基金)"/>
      <sheetName val="_ESList"/>
      <sheetName val="Financ. Overview"/>
      <sheetName val="Toolbox"/>
      <sheetName val="四月份月报"/>
      <sheetName val="总人口"/>
      <sheetName val="省本级收入预计"/>
      <sheetName val="GDP"/>
      <sheetName val="人员支出"/>
      <sheetName val="G.1R-Shou COP Gf"/>
      <sheetName val="SW-T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说明"/>
      <sheetName val="封面"/>
      <sheetName val="收入(一般)"/>
      <sheetName val="支出(一般)"/>
      <sheetName val="收入(基金)"/>
      <sheetName val="支出(基金)"/>
      <sheetName val="_ESList"/>
      <sheetName val="Main"/>
      <sheetName val="事业发展"/>
      <sheetName val="GDP"/>
      <sheetName val="Financ. Overview"/>
      <sheetName val="Toolbox"/>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说明"/>
      <sheetName val="封面"/>
      <sheetName val="汇总"/>
      <sheetName val="分析1"/>
      <sheetName val="分县"/>
      <sheetName val="分析2"/>
      <sheetName val="分科目"/>
      <sheetName val="分县月报"/>
      <sheetName val="核对情况"/>
      <sheetName val="_ESList"/>
      <sheetName val="Open"/>
      <sheetName val="工商税收"/>
      <sheetName val="一般预算收入"/>
      <sheetName val="C01-1"/>
      <sheetName val="P1012001"/>
      <sheetName val="Main"/>
      <sheetName val="GDP"/>
      <sheetName val="村级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Main"/>
      <sheetName val="事业发展"/>
      <sheetName val="Financ. Overview"/>
      <sheetName val="Toolbox"/>
      <sheetName val="_ESList"/>
      <sheetName val="C01-1"/>
      <sheetName val="总人口"/>
      <sheetName val="本年收入合计"/>
      <sheetName val="POWER ASSUMPTIONS"/>
      <sheetName val="SW-TEO"/>
      <sheetName val="汇总"/>
      <sheetName val="封面"/>
      <sheetName val="G.1R-Shou COP Gf"/>
      <sheetName val="代码"/>
      <sheetName val="coding"/>
      <sheetName val="国家"/>
      <sheetName val="Sheet (2)"/>
      <sheetName val="eqpmad2"/>
      <sheetName val="Sheet"/>
      <sheetName val="P1012001"/>
      <sheetName val="Open"/>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Open"/>
      <sheetName val="P1012001"/>
      <sheetName val="_ESList"/>
      <sheetName val="Financ. Overview"/>
      <sheetName val="SW-TEO"/>
      <sheetName val="Main"/>
      <sheetName val="Toolbox"/>
      <sheetName val="代码"/>
      <sheetName val="G.1R-Shou COP Gf"/>
      <sheetName val="本年收入合计"/>
      <sheetName val="POWER ASSUMPTIONS"/>
      <sheetName val="C01-1"/>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Toolbox"/>
      <sheetName val="本年收入合计"/>
      <sheetName val="Open"/>
      <sheetName val="_ESList"/>
      <sheetName val="基础编码"/>
      <sheetName val="C01-1"/>
      <sheetName val="省本级收入预计"/>
      <sheetName val="eqpmad2"/>
      <sheetName val="Main"/>
      <sheetName val="Financ. Overview"/>
      <sheetName val="POWER ASSUMPTIONS"/>
      <sheetName val="2002年一般预算收入"/>
      <sheetName val="事业发展"/>
      <sheetName val="村级支出"/>
      <sheetName val="SW-TEO"/>
      <sheetName val="00000ppy"/>
      <sheetName val="人员支出"/>
      <sheetName val="代码"/>
      <sheetName val="P1012001"/>
      <sheetName val="G.1R-Shou COP Gf"/>
      <sheetName val="合计"/>
      <sheetName val="lookup"/>
      <sheetName val="Unit Information"/>
      <sheetName val="Company Information"/>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G.1R-Shou COP Gf"/>
      <sheetName val="Toolbox"/>
      <sheetName val="_ESList"/>
      <sheetName val="eqpmad2"/>
      <sheetName val="Financ. Overview"/>
      <sheetName val="选择选项"/>
      <sheetName val="Open"/>
      <sheetName val="POWER ASSUMPTIONS"/>
      <sheetName val="财政供养人员增幅"/>
      <sheetName val="本年收入合计"/>
      <sheetName val="事业发展"/>
      <sheetName val="农业人口"/>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Main"/>
      <sheetName val="C01-1"/>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分析表 (中风险地区)"/>
      <sheetName val="分析表（高风险地区）"/>
      <sheetName val="万人以上易地搬迁安置区名单"/>
      <sheetName val="补助测算 (州市结果表)"/>
      <sheetName val="补助测算 (结果表)"/>
      <sheetName val="补助规模测算（过程表)"/>
      <sheetName val="补助规模测算（2) (2)"/>
      <sheetName val="补助规模测算（补助情况表)"/>
      <sheetName val="补助测算 (控)"/>
      <sheetName val="补助测算（不控)"/>
      <sheetName val="补助规模测算（2)"/>
      <sheetName val="补助测算 (增幅控制)"/>
      <sheetName val="补助测算（不控增幅）"/>
      <sheetName val="补助规模测算（分析对比)"/>
      <sheetName val="补助规模测算（县级均衡度分摊分段分档)"/>
      <sheetName val="补助规模测算（县级均衡度分摊)"/>
      <sheetName val="补助规模测算（市县）"/>
      <sheetName val="补助规模测算（县级）"/>
      <sheetName val="最终备案表"/>
      <sheetName val="最终方案"/>
      <sheetName val="政策因素"/>
      <sheetName val="可用财力"/>
      <sheetName val="三保"/>
      <sheetName val="数据源"/>
      <sheetName val="决算表第6列（基本支出）转换"/>
      <sheetName val="部门预算人数"/>
      <sheetName val="机关"/>
      <sheetName val="事业"/>
      <sheetName val="财政部保基本民生"/>
      <sheetName val="万人以上大型易地搬迁需求"/>
      <sheetName val="2021年财力测算（底表）"/>
      <sheetName val="编码对照"/>
      <sheetName val="2020年人口普查常住人口数据(根据纸质版整理)"/>
      <sheetName val="县级均衡"/>
      <sheetName val="2020年四项财力下达情况(30%)"/>
      <sheetName val="万人以上大型易地搬迁"/>
      <sheetName val="标准"/>
      <sheetName val="结果表5.27（调整）"/>
      <sheetName val="11.16"/>
      <sheetName val="抗疫特别国债预留资金分配表"/>
      <sheetName val="2021年第一批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农业人口"/>
      <sheetName val="XL4Poppy"/>
      <sheetName val="省本级收入预计"/>
      <sheetName val="行政区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Toolbox"/>
      <sheetName val="POWER ASSUMPTIONS"/>
      <sheetName val="_ESList"/>
      <sheetName val="Main"/>
      <sheetName val="G.1R-Shou COP Gf"/>
      <sheetName val="coding"/>
      <sheetName val="Financ. Overview"/>
      <sheetName val="P1012001"/>
      <sheetName val="汇总"/>
      <sheetName val="本年收入合计"/>
      <sheetName val="XL4Poppy"/>
      <sheetName val="财政供养人员增幅"/>
      <sheetName val="基础编码"/>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资金分配"/>
      <sheetName val="保基本民生"/>
      <sheetName val="保工资运转"/>
      <sheetName val="G.1R-Shou COP Gf"/>
    </sheetNames>
    <sheetDataSet>
      <sheetData sheetId="0" refreshError="1"/>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Open"/>
      <sheetName val="Sheet1"/>
      <sheetName val="eqpmad2"/>
      <sheetName val="人员支出"/>
      <sheetName val="财政供养人员增幅"/>
      <sheetName val="P1012001"/>
      <sheetName val="中小学生"/>
      <sheetName val="本年收入合计"/>
      <sheetName val="C01-1"/>
      <sheetName val="_ESList"/>
      <sheetName val="封面"/>
      <sheetName val="省本级收入预计"/>
      <sheetName val="G.1R-Shou COP Gf"/>
      <sheetName val="农业用地"/>
      <sheetName val="Toolbox"/>
      <sheetName val="一般预算收入"/>
      <sheetName val="POWER ASSUMPTIONS"/>
      <sheetName val="基础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一般预算收入"/>
      <sheetName val="四月份月报"/>
      <sheetName val="农业用地"/>
      <sheetName val="D011H403"/>
      <sheetName val="工商税收"/>
      <sheetName val="G.1R-Shou COP Gf"/>
      <sheetName val="_ESList"/>
      <sheetName val="本年收入合计"/>
      <sheetName val="XL4Poppy"/>
      <sheetName val="村级支出"/>
      <sheetName val="GDP"/>
      <sheetName val="2018年下达表(州市统筹前)"/>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封面"/>
      <sheetName val="表1"/>
      <sheetName val="表2"/>
      <sheetName val="表3"/>
      <sheetName val="表4"/>
      <sheetName val="表5"/>
      <sheetName val="表6"/>
      <sheetName val="Sheet1"/>
      <sheetName val="项目类型"/>
      <sheetName val="P1012001"/>
      <sheetName val="下拉选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表1 （打印版）"/>
      <sheetName val="表2 （市县打印版）"/>
      <sheetName val="表3（打印版）"/>
      <sheetName val="表4"/>
      <sheetName val="表5"/>
      <sheetName val="表6"/>
      <sheetName val="项目类型"/>
      <sheetName val="1-4余额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一般预算收入"/>
      <sheetName val="四月份月报"/>
      <sheetName val="农业用地"/>
      <sheetName val="D011H403"/>
      <sheetName val="工商税收"/>
      <sheetName val="G.1R-Shou COP Gf"/>
      <sheetName val="_ESList"/>
      <sheetName val="本年收入合计"/>
      <sheetName val="XL4Poppy"/>
      <sheetName val="村级支出"/>
      <sheetName val="GDP"/>
      <sheetName val="总人口"/>
      <sheetName val="保工资运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封面"/>
      <sheetName val="目录"/>
      <sheetName val="1-1.资金来源汇总表"/>
      <sheetName val="1-2.资金投向汇总表"/>
      <sheetName val="1-3.政府承诺偿还的债务余额明细表"/>
      <sheetName val="1-4.政府提供担保的债务余额明细表"/>
      <sheetName val="2-1.政府支出事项总表"/>
      <sheetName val="2-2.政府支出事项对应项目情况"/>
      <sheetName val="2-3.政府支出事项明细表 "/>
      <sheetName val="下拉选项"/>
      <sheetName val="项目类型"/>
      <sheetName val="公路里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
      <sheetName val="工商税收"/>
      <sheetName val="行政区划"/>
      <sheetName val="_x005f_x0000__x005f_x0000__x005f_x0000__x005f_x0000__x0"/>
      <sheetName val="农业用地"/>
      <sheetName val="_x005f_x005f_x005f_x0000__x005f_x005f_x005f_x0000__x005"/>
      <sheetName val="公检法司编制"/>
      <sheetName val="行政编制"/>
      <sheetName val="2002年一般预算收入"/>
      <sheetName val="POWER ASSUMPTIONS"/>
      <sheetName val="_x005f_x0000__x005f_x0000__x005"/>
      <sheetName val="_x005f_x005f_x005f_x0000__x005f"/>
      <sheetName val="_ESList"/>
      <sheetName val="财政供养人员增幅"/>
      <sheetName val="GDP"/>
      <sheetName val="封面"/>
      <sheetName val="事业发展"/>
      <sheetName val="C01-1"/>
      <sheetName val="Toolbox"/>
      <sheetName val="本年收入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图数据表"/>
      <sheetName val="1-1风险分析表"/>
      <sheetName val="1-2市级风险分析"/>
      <sheetName val="1-3风险分析"/>
      <sheetName val="1-4余额表"/>
      <sheetName val="1-5余额结构表"/>
      <sheetName val="1-6余额增长情况图"/>
      <sheetName val="1-7余额增长表一"/>
      <sheetName val="1-8余额增长表二"/>
      <sheetName val="1-9余额构成图"/>
      <sheetName val="1-10余额分布图"/>
      <sheetName val="1-11余额人均排序表"/>
      <sheetName val="1-12负债率表"/>
      <sheetName val="1-13债务率表"/>
      <sheetName val="1-14资金性质表"/>
      <sheetName val="1-15资金性质分级表一"/>
      <sheetName val="1-16资金性质分级表二"/>
      <sheetName val="1-17资金性质分级表三"/>
      <sheetName val="1-18直接债务资金性质表"/>
      <sheetName val="1-19担保债务资金性质表"/>
      <sheetName val="1-20资金性质增长表"/>
      <sheetName val="1-21资金性质分级增长表一"/>
      <sheetName val="1-22资金性质分级增长表二"/>
      <sheetName val="1-23资金性质分级增长表三"/>
      <sheetName val="1-24直接债务资金性质增长表"/>
      <sheetName val="1-25担保债务资金性质增长表"/>
      <sheetName val="2-1余额分级表"/>
      <sheetName val="2-2余额分级增长表1"/>
      <sheetName val="2-3余额分级增长表2"/>
      <sheetName val="2-4直接分级表"/>
      <sheetName val="2-5直接分级增长表"/>
      <sheetName val="2-6担保分级表"/>
      <sheetName val="2-7担保分级增长表"/>
      <sheetName val="2-8余额分部门1"/>
      <sheetName val="2-9余额分部门2"/>
      <sheetName val="2-10余额分部门增长图"/>
      <sheetName val="2-11余额分部门增长表1"/>
      <sheetName val="2-12余额分部门增长表2"/>
      <sheetName val="2-13余额分部门增长表3"/>
      <sheetName val="2-14余额分部门增长表4"/>
      <sheetName val="2-15余额分部门增长表5"/>
      <sheetName val="2-16直接分部门1"/>
      <sheetName val="2-17直接分部门2"/>
      <sheetName val="2-18直接分部门增长表1"/>
      <sheetName val="2-19直接分部门增长表2"/>
      <sheetName val="2-20直接分部门增长表3"/>
      <sheetName val="2-21直接分部门增长表4"/>
      <sheetName val="2-22直接分部门增长表5"/>
      <sheetName val="2-23担保分部门1"/>
      <sheetName val="2-24担保分部门2"/>
      <sheetName val="2-25担保分部门增长表1"/>
      <sheetName val="2-26担保分部门增长表2"/>
      <sheetName val="2-27担保分部门增长表3"/>
      <sheetName val="2-28担保分部门增长表4"/>
      <sheetName val="2-29担保分部门增长表5"/>
      <sheetName val="2-13余额分部门增长表1 (机关)"/>
      <sheetName val="2-14余额分部门增长表2 (机关)"/>
      <sheetName val="2-15余额分部门增长表3 (机关)"/>
      <sheetName val="2-16余额分部门增长表4 (机关)"/>
      <sheetName val="2-17余额分部门增长表5 (机关)"/>
      <sheetName val="2-18直接分部门增长表1 (机关)"/>
      <sheetName val="2-19直接分部门增长表2 (机关)"/>
      <sheetName val="2-20直接分部门增长表3 (机关)"/>
      <sheetName val="2-21直接分部门增长表4 (机关)"/>
      <sheetName val="2-22直接分部门增长表5 (机关)"/>
      <sheetName val="2-33担保分部门增长表1 (机关)"/>
      <sheetName val="2-34担保分部门增长表2 (机关)"/>
      <sheetName val="2-35担保分部门增长表3 (机关)"/>
      <sheetName val="2-36担保分部门增长表4 (机关)"/>
      <sheetName val="2-37担保分部门增长表5 (机关)"/>
      <sheetName val="余额直接_机关"/>
      <sheetName val="余额担保_机关"/>
      <sheetName val="2-13余额分部门增长表1 (事业)"/>
      <sheetName val="2-14余额分部门增长表2 (事业)"/>
      <sheetName val="2-15余额分部门增长表3 (事业)"/>
      <sheetName val="2-16余额分部门增长表4 (事业)"/>
      <sheetName val="2-17余额分部门增长表5 (事业)"/>
      <sheetName val="2-18直接分部门增长表1 (事业)"/>
      <sheetName val="2-19直接分部门增长表2 (事业)"/>
      <sheetName val="2-20直接分部门增长表3 (事业)"/>
      <sheetName val="2-21直接分部门增长表4 (事业)"/>
      <sheetName val="2-22直接分部门增长表5 (事业)"/>
      <sheetName val="2-33担保分部门增长表1 (事业)"/>
      <sheetName val="2-34担保分部门增长表2 (事业)"/>
      <sheetName val="2-35担保分部门增长表3 (事业)"/>
      <sheetName val="2-36担保分部门增长表4 (事业)"/>
      <sheetName val="2-37担保分部门增长表5 (事业)"/>
      <sheetName val="余额直接_事业"/>
      <sheetName val="余额担保_事业"/>
      <sheetName val="2-13余额分部门增长表1 (融资平台公司)"/>
      <sheetName val="2-14余额分部门增长表2 (融资平台公司)"/>
      <sheetName val="2-15余额分部门增长表3 (融资平台公司)"/>
      <sheetName val="2-16余额分部门增长表4 (融资平台公司)"/>
      <sheetName val="2-17余额分部门增长表5 (融资平台公司)"/>
      <sheetName val="2-18直接分部门增长表1 (融资平台公司)"/>
      <sheetName val="2-19直接分部门增长表2 (融资平台公司)"/>
      <sheetName val="2-20直接分部门增长表3 (融资平台公司)"/>
      <sheetName val="2-21直接分部门增长表4 (融资平台公司)"/>
      <sheetName val="2-22直接分部门增长表5 (融资平台公司)"/>
      <sheetName val="2-33担保分部门增长表1 (融资平台公司)"/>
      <sheetName val="2-34担保分部门增长表2 (融资平台公司)"/>
      <sheetName val="2-35担保分部门增长表3 (融资平台公司)"/>
      <sheetName val="2-36担保分部门增长表4 (融资平台公司)"/>
      <sheetName val="2-37担保分部门增长表5 (融资平台公司)"/>
      <sheetName val="余额直接_融资平台公司"/>
      <sheetName val="余额担保_融资平台公司"/>
      <sheetName val="3-1机关余额分部门1"/>
      <sheetName val="3-1机关余额分部门2"/>
      <sheetName val="3-3机关直接分部门1"/>
      <sheetName val="3-3机关直接分部门2"/>
      <sheetName val="3-7机关担保分部门1"/>
      <sheetName val="3-7机关担保分部门2"/>
      <sheetName val="3-1事业余额分部门1"/>
      <sheetName val="3-1事业余额分部门"/>
      <sheetName val="3-3事业直接分部门1"/>
      <sheetName val="3-3事业直接分部门2"/>
      <sheetName val="3-7事业担保分部门1"/>
      <sheetName val="3-7事业担保分部门2"/>
      <sheetName val="3-1_融资平台公司余额分部门1"/>
      <sheetName val="3-1_融资平台公司余额分部门"/>
      <sheetName val="3-3_融资平台公司直接分部门1"/>
      <sheetName val="3-3_融资平台公司直接分部门2"/>
      <sheetName val="3-7_融资平台公司担保分部门1"/>
      <sheetName val="3-7_融资平台公司担保分部门2"/>
      <sheetName val="4-1余额来源表"/>
      <sheetName val="4-2余额来源比重表"/>
      <sheetName val="4-3余额来源增长表"/>
      <sheetName val="(来源)债务债权－机关"/>
      <sheetName val="(来源)债务债权－事业单位"/>
      <sheetName val="(来源)债务债权-融资平台公司"/>
      <sheetName val="(余额)年初-年末"/>
      <sheetName val="4-4来源构成图"/>
      <sheetName val="4-5来源构成图(银行存款)"/>
      <sheetName val="4-6来源情况图"/>
      <sheetName val="5-1当年收支平衡表"/>
      <sheetName val="5-2当年余额变动表"/>
      <sheetName val="5-3当年收入分部门表1"/>
      <sheetName val="5-4当年收入分部门表2"/>
      <sheetName val="5-5当年支出分部门表1"/>
      <sheetName val="5-6当年支出分部门表2"/>
      <sheetName val="5-7当年支出用途1"/>
      <sheetName val="5-8当年支出用途2"/>
      <sheetName val="5-7当年支出用途"/>
      <sheetName val="5-7当年支出用途1 (省)"/>
      <sheetName val="5-8当年支出用途2 (省)"/>
      <sheetName val="5-7当年支出用途1 (市)"/>
      <sheetName val="5-8当年支出用途2 (市)"/>
      <sheetName val="5-7当年支出用途1 (县)"/>
      <sheetName val="5-8当年支出用途2 (县)"/>
      <sheetName val="5-9当年偿本付息表"/>
      <sheetName val="5-10偿还来源结构"/>
      <sheetName val="5-11偿还计划"/>
      <sheetName val="6-1历年来政府性债务统计情况"/>
      <sheetName val="6-2历年来总额分地区"/>
      <sheetName val="6-3历年来直接债务分地区"/>
      <sheetName val="6-4历年来担保债务分地区"/>
      <sheetName val="6-5历年来债务（省级）"/>
      <sheetName val="6-6历年来债务（市级）"/>
      <sheetName val="6-7历年来债务（县级）"/>
      <sheetName val="6-8历年来债务（乡镇）"/>
      <sheetName val="6-9历年来债务分来源表1（金融机构）"/>
      <sheetName val="6-10历年来债务分来源表2（上级财政）"/>
      <sheetName val="6-11历年来债务分来源表3（其他）"/>
      <sheetName val="6-12历年来人均债务排序表"/>
      <sheetName val="6-13历年来各地区负债率表"/>
      <sheetName val="6-14历年来各地区债务率表"/>
      <sheetName val="6-15历年来逾期债务表"/>
      <sheetName val="6-16历年来逾期率表"/>
      <sheetName val="差异系数"/>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 val="农业人口"/>
      <sheetName val="工商税收"/>
      <sheetName val="基础编码"/>
      <sheetName val="中小学生"/>
      <sheetName val="农业用地"/>
      <sheetName val="_ESList"/>
      <sheetName val="G.1R-Shou COP Gf"/>
      <sheetName val="D011H403"/>
      <sheetName val="合计"/>
      <sheetName val="Toolbox"/>
      <sheetName val="村级支出"/>
      <sheetName val="一般预算收入"/>
      <sheetName val="GDP"/>
      <sheetName val="C01-1"/>
      <sheetName val="人员支出"/>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GDP"/>
      <sheetName val="C01-1"/>
      <sheetName val="工商税收"/>
      <sheetName val="基础编码"/>
      <sheetName val="_ESList"/>
      <sheetName val="汇总"/>
      <sheetName val="行政区划"/>
      <sheetName val="四月份月报"/>
      <sheetName val="公检法司编制"/>
      <sheetName val="行政编制"/>
      <sheetName val="2002年一般预算收入"/>
      <sheetName val="本年收入合计"/>
      <sheetName val="Financ. Overview"/>
      <sheetName val="Toolbox"/>
      <sheetName val="XL4Poppy"/>
      <sheetName val="一般预算收入"/>
      <sheetName val="村级支出"/>
      <sheetName val="事业发展"/>
      <sheetName val="财政供养人员增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Define"/>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债券分配统计（未调整前）"/>
      <sheetName val="分配计算表（非扩权县）"/>
      <sheetName val="分配计算表（扩权县）"/>
      <sheetName val="基础数据汇总表"/>
      <sheetName val="基1项目需求"/>
      <sheetName val="基2举债空间"/>
      <sheetName val="需财政资金偿还债务"/>
      <sheetName val="债务逾期表"/>
      <sheetName val="2010年财力表"/>
      <sheetName val="04-09可用财力"/>
      <sheetName val="融资平台投资需求"/>
      <sheetName val="公路里程"/>
      <sheetName val="基础编码"/>
      <sheetName val="1-4余额表"/>
      <sheetName val="C01-1"/>
      <sheetName val="差异系数"/>
      <sheetName val="data"/>
      <sheetName val="中央"/>
      <sheetName val="P1012001"/>
      <sheetName val="基础数据"/>
      <sheetName val="01北京市"/>
      <sheetName val="Sheet1"/>
      <sheetName val="项目类型"/>
      <sheetName val="总表"/>
      <sheetName val="有效性列表"/>
      <sheetName val="区划对应表"/>
      <sheetName val="分县数据"/>
      <sheetName val="1-1余额表"/>
      <sheetName val="2-11担保分级表"/>
      <sheetName val="2-7一般分级表"/>
      <sheetName val="2-1余额分级表"/>
      <sheetName val="2-5直接分级表"/>
      <sheetName val="2-9专项分级表"/>
      <sheetName val="2009"/>
      <sheetName val="经费权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1-1余额表"/>
      <sheetName val="2-11担保分级表"/>
      <sheetName val="2-7一般分级表"/>
      <sheetName val="2-1余额分级表"/>
      <sheetName val="2-5直接分级表"/>
      <sheetName val="2-9专项分级表"/>
      <sheetName val="基础数据"/>
      <sheetName val="中央"/>
      <sheetName val="公路里程"/>
      <sheetName val="区划对应表"/>
      <sheetName val="基础编码"/>
      <sheetName val="四月份月报"/>
      <sheetName val="Sheet1"/>
      <sheetName val="1-4余额表"/>
      <sheetName val="P1012001"/>
      <sheetName val="参数表"/>
      <sheetName val="项目类型"/>
      <sheetName val="分县数据"/>
      <sheetName val="C01-1"/>
      <sheetName val="有效性列表"/>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2007"/>
      <sheetName val="2009"/>
      <sheetName val="第6行"/>
      <sheetName val="动态分析报表"/>
      <sheetName val="C01-1"/>
      <sheetName val="公路里程"/>
      <sheetName val="参数表"/>
      <sheetName val="差异系数"/>
      <sheetName val="data"/>
      <sheetName val="中央"/>
      <sheetName val="01北京市"/>
      <sheetName val="经费权重"/>
      <sheetName val="四月份月报"/>
      <sheetName val="Sheet1"/>
      <sheetName val="P1012001"/>
      <sheetName val="下拉选项"/>
      <sheetName val="PKx"/>
      <sheetName val="项目类型"/>
      <sheetName val="基础编码"/>
      <sheetName val="区划对应表"/>
      <sheetName val="1-1余额表"/>
      <sheetName val="2-11担保分级表"/>
      <sheetName val="2-7一般分级表"/>
      <sheetName val="2-1余额分级表"/>
      <sheetName val="2-5直接分级表"/>
      <sheetName val="2-9专项分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工商税收"/>
      <sheetName val="eqpmad2"/>
      <sheetName val="公检法司编制"/>
      <sheetName val="行政编制"/>
      <sheetName val="2002年一般预算收入"/>
      <sheetName val="农业人口"/>
      <sheetName val="_ESList"/>
      <sheetName val="汇总"/>
      <sheetName val="合计"/>
      <sheetName val="中小学生"/>
      <sheetName val="P1012001"/>
      <sheetName val="GDP"/>
      <sheetName val="封面"/>
      <sheetName val="总人口"/>
      <sheetName val="村级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L24"/>
      <sheetName val="08村级"/>
      <sheetName val="经费权重"/>
      <sheetName val="参数表"/>
      <sheetName val="2009"/>
      <sheetName val="分县数据"/>
      <sheetName val="基础编码"/>
      <sheetName val="公路里程"/>
      <sheetName val="差异系数"/>
      <sheetName val="data"/>
      <sheetName val="区划对应表"/>
      <sheetName val="中央"/>
      <sheetName val="有效性列表"/>
      <sheetName val="1-4余额表"/>
      <sheetName val="国家"/>
      <sheetName val="P1012001"/>
      <sheetName val="C01-1"/>
      <sheetName val="01北京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 val="事业发展"/>
      <sheetName val="GDP"/>
      <sheetName val="C01-1"/>
      <sheetName val="POWER ASSUMPTIONS"/>
      <sheetName val="合计"/>
      <sheetName val="2002年一般预算收入"/>
      <sheetName val="四月份月报"/>
      <sheetName val="一般预算收入"/>
      <sheetName val="XL4Poppy"/>
      <sheetName val="中小学生"/>
      <sheetName val="财政供养人员增幅"/>
      <sheetName val="Open"/>
      <sheetName val="D011H403"/>
      <sheetName val="总人口"/>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封面"/>
      <sheetName val="目录"/>
      <sheetName val="逻辑关系图"/>
      <sheetName val="1-1余额表"/>
      <sheetName val="1-2余额结构表"/>
      <sheetName val="1-3余额增长表一"/>
      <sheetName val="1-4余额增长表二"/>
      <sheetName val="1-5余额增长表三"/>
      <sheetName val="1-6余额构成图"/>
      <sheetName val="1-7余额分布图"/>
      <sheetName val="1-8余额人均排序表"/>
      <sheetName val="1-9负债率表"/>
      <sheetName val="财力"/>
      <sheetName val="1-10债务率表"/>
      <sheetName val="2-1余额分级表"/>
      <sheetName val="2-2余额分级图"/>
      <sheetName val="2-3余额分级增长表1"/>
      <sheetName val="2-4余额分级增长表2"/>
      <sheetName val="2-5直接分级表"/>
      <sheetName val="2-6直接分级增长表"/>
      <sheetName val="2-7一般分级表"/>
      <sheetName val="2-8一般分级增长表"/>
      <sheetName val="2-9专项分级表"/>
      <sheetName val="2-10专项分级增长表"/>
      <sheetName val="2-11担保分级表"/>
      <sheetName val="2-12担保分级增长表"/>
      <sheetName val="3-1余额分部门1"/>
      <sheetName val="3-1余额分部门2"/>
      <sheetName val="3-2余额分部门比重1"/>
      <sheetName val="3-2余额分部门比重2"/>
      <sheetName val="3-3直接分部门1"/>
      <sheetName val="3-3直接分部门2"/>
      <sheetName val="3-4直接分部门比重1"/>
      <sheetName val="3-4直接分部门比重2"/>
      <sheetName val="3-5一般分部门1"/>
      <sheetName val="3-5一般分部门2"/>
      <sheetName val="3-6专项分部门1"/>
      <sheetName val="3-6专项分部门2"/>
      <sheetName val="3-7担保分部门1"/>
      <sheetName val="3-7担保分部门2"/>
      <sheetName val="2-13余额分部门增长表1"/>
      <sheetName val="2-14余额分部门增长表2"/>
      <sheetName val="2-15余额分部门增长表3"/>
      <sheetName val="2-16余额分部门增长表4"/>
      <sheetName val="2-17余额分部门增长表5"/>
      <sheetName val="2-18直接分部门增长表1"/>
      <sheetName val="2-19直接分部门增长表2"/>
      <sheetName val="2-20直接分部门增长表3"/>
      <sheetName val="2-21直接分部门增长表4"/>
      <sheetName val="2-22直接分部门增长表5"/>
      <sheetName val="2-23一般分部门增长表1"/>
      <sheetName val="2-24一般分部门增长表2"/>
      <sheetName val="2-25一般分部门增长表3"/>
      <sheetName val="2-26一般分部门增长表4"/>
      <sheetName val="2-27一般分部门增长表5"/>
      <sheetName val="2-28专项分部门增长表1"/>
      <sheetName val="2-29专项分部门增长表2"/>
      <sheetName val="2-30专项分部门增长表3"/>
      <sheetName val="2-31专项分部门增长表4"/>
      <sheetName val="2-32专项分部门增长表5"/>
      <sheetName val="2-33担保分部门增长表1"/>
      <sheetName val="2-34担保分部门增长表2"/>
      <sheetName val="2-35担保分部门增长表3"/>
      <sheetName val="2-36担保分部门增长表4"/>
      <sheetName val="2-37担保分部门增长表5"/>
      <sheetName val="4-1余额逾期"/>
      <sheetName val="4-2余额vs逾期图"/>
      <sheetName val="4-3余额逾期增长"/>
      <sheetName val="4-4余额逾期分级"/>
      <sheetName val="4-5直接逾期"/>
      <sheetName val="4-6直接逾期分级"/>
      <sheetName val="4-7担保逾期"/>
      <sheetName val="4-8担保逾期分级"/>
      <sheetName val="4-9当年逾期增减"/>
      <sheetName val="5-1余额来源表"/>
      <sheetName val="5-2余额来源比重表"/>
      <sheetName val="5-3余额来源增长表"/>
      <sheetName val="5-4余额来源构成图"/>
      <sheetName val="5-5余额来源情况图"/>
      <sheetName val="6-1当年收支平衡表"/>
      <sheetName val="6-2当年余额变动表"/>
      <sheetName val="6-3当年收入分部门表1"/>
      <sheetName val="6-3当年收入分部门表2"/>
      <sheetName val="6-4当年支出分部门表1"/>
      <sheetName val="6-4当年支出分部门表2"/>
      <sheetName val="6-5当年支出用途1"/>
      <sheetName val="6-5当年支出用途2"/>
      <sheetName val="6-6当年偿本付息表"/>
      <sheetName val="6-7偿还计划"/>
      <sheetName val="〇七年初"/>
      <sheetName val="县级表"/>
      <sheetName val="风险指标"/>
      <sheetName val="2006年末"/>
      <sheetName val="〇六年末整理"/>
      <sheetName val="年末"/>
      <sheetName val="基础表"/>
      <sheetName val="省级"/>
      <sheetName val="市级表"/>
      <sheetName val="编码"/>
      <sheetName val="图数据表"/>
      <sheetName val="L24"/>
      <sheetName val="公路里程"/>
      <sheetName val="经费权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Define"/>
      <sheetName val="D011H403"/>
      <sheetName val="D012H403"/>
      <sheetName val="D020H403"/>
      <sheetName val="D030H403"/>
      <sheetName val="D041H403"/>
      <sheetName val="D042H403"/>
      <sheetName val="D051H403"/>
      <sheetName val="D052H403"/>
      <sheetName val="D060H403"/>
      <sheetName val="D070H403"/>
      <sheetName val="D080H403"/>
      <sheetName val="D090H403"/>
      <sheetName val="D092H403"/>
      <sheetName val="D100H403"/>
      <sheetName val="D110H403"/>
      <sheetName val="D120H403"/>
      <sheetName val="D130H403"/>
      <sheetName val="d140h403"/>
      <sheetName val="D150H403"/>
      <sheetName val="D160H403"/>
      <sheetName val="D170H403"/>
      <sheetName val="D180H403"/>
      <sheetName val="D190H403"/>
      <sheetName val="D200H403"/>
      <sheetName val="合计"/>
      <sheetName val="P1012001"/>
      <sheetName val="基础编码"/>
      <sheetName val="C01-1"/>
      <sheetName val="公检法司编制"/>
      <sheetName val="行政编制"/>
      <sheetName val="总人口"/>
      <sheetName val="村级支出"/>
      <sheetName val="G.1R-Shou COP Gf"/>
      <sheetName val="农业用地"/>
      <sheetName val="农业人口"/>
      <sheetName val="工商税收"/>
      <sheetName val="XL4Poppy"/>
      <sheetName val="封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农业人口"/>
      <sheetName val="P1012001"/>
      <sheetName val="XL4Poppy"/>
      <sheetName val="总人口"/>
      <sheetName val=""/>
      <sheetName val="合计"/>
      <sheetName val="中小学生"/>
      <sheetName val="_x005f_x0000__x005f_x0000__x005f_x0000__x005f_x0000__x0"/>
      <sheetName val="封面"/>
      <sheetName val="中央"/>
      <sheetName val="_x005f_x005f_x005f_x0000__x005f_x005f_x005f_x0000__x005"/>
      <sheetName val="国家"/>
      <sheetName val="事业发展"/>
      <sheetName val="D011H403"/>
      <sheetName val="村级支出"/>
      <sheetName val="_x005f_x0000__x005f_x0000__x005"/>
      <sheetName val="_x005f_x005f_x005f_x0000__x005f"/>
      <sheetName val="POWER ASSUMPTIONS"/>
      <sheetName val="C01-1"/>
      <sheetName val="农业用地"/>
      <sheetName val="公检法司编制"/>
      <sheetName val="行政编制"/>
      <sheetName val="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Define"/>
      <sheetName val="C01-1"/>
      <sheetName val="农业人口"/>
      <sheetName val="一般预算收入"/>
      <sheetName val="公检法司编制"/>
      <sheetName val="行政编制"/>
      <sheetName val="农业用地"/>
      <sheetName val="四月份月报"/>
      <sheetName val="中央"/>
      <sheetName val="XL4Poppy"/>
      <sheetName val="合计"/>
      <sheetName val="Open"/>
      <sheetName val="Main"/>
      <sheetName val="总人口"/>
      <sheetName val="GDP"/>
      <sheetName val="Toolbox"/>
      <sheetName val="_ESList"/>
      <sheetName val="封面"/>
      <sheetName val="本年收入合计"/>
      <sheetName val="SW-TEO"/>
      <sheetName val="行政区划"/>
      <sheetName val="工商税收"/>
      <sheetName val="POWER ASSUMPTIONS"/>
      <sheetName val="km"/>
      <sheetName val="Sheet1"/>
      <sheetName val="事业发展"/>
      <sheetName val="人员支出"/>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Sheet1"/>
      <sheetName val="Sheet2"/>
      <sheetName val="Sheet3"/>
      <sheetName val="均衡"/>
      <sheetName val="四月份月报"/>
      <sheetName val="C01-1"/>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 val="分县数据"/>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中央"/>
      <sheetName val="#REF!"/>
      <sheetName val="农业用地"/>
      <sheetName val="财政供养人员增幅"/>
      <sheetName val="_x005f_x005f_x005f_x005f_x005f_x005f_x005f_x005f_x005f_x005f_"/>
      <sheetName val="一般预算收入"/>
      <sheetName val="POWER ASSUMPTIONS"/>
      <sheetName val="eqpmad2"/>
      <sheetName val="_ESList"/>
      <sheetName val="_x005f_x005f_x005f_x0000__x005f"/>
      <sheetName val="_x005f_x005f_x005f_x005f_"/>
      <sheetName val="Sheet1"/>
      <sheetName val="_x005f_x005f_x005f_x005f_x005f_x005f_x005f_x005f_"/>
      <sheetName val="有效性列表"/>
      <sheetName val="区划对应表"/>
      <sheetName val="L24"/>
      <sheetName val="SW-TEO"/>
      <sheetName val="D011H403"/>
      <sheetName val="工商税收"/>
      <sheetName val="事业发展"/>
      <sheetName val="GDP"/>
      <sheetName val="Toolbox"/>
      <sheetName val="行政区划"/>
      <sheetName val="封面"/>
      <sheetName val="2002年一般预算收入"/>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区划对应表"/>
      <sheetName val="举借方式"/>
      <sheetName val="银行"/>
      <sheetName val="有效性列表"/>
      <sheetName val="00 目录"/>
      <sheetName val="公司债务项目情况表"/>
      <sheetName val="公司资产、在建项目情况表"/>
      <sheetName val="01个数"/>
      <sheetName val="02余额--汇总"/>
      <sheetName val="03来源--汇总"/>
      <sheetName val="04来源--省级"/>
      <sheetName val="05来源--市级"/>
      <sheetName val="06来源--县级"/>
      <sheetName val="08方式--省级"/>
      <sheetName val="09方式--市级"/>
      <sheetName val="10方式--县级"/>
      <sheetName val="07方式--汇总"/>
      <sheetName val="11资产负债--汇总"/>
      <sheetName val="12在建项目--汇总"/>
      <sheetName val="经费权重"/>
      <sheetName val="1-1余额表"/>
      <sheetName val="2-11担保分级表"/>
      <sheetName val="2-7一般分级表"/>
      <sheetName val="2-1余额分级表"/>
      <sheetName val="2-5直接分级表"/>
      <sheetName val="2-9专项分级表"/>
      <sheetName val="P1012001"/>
      <sheetName val="01北京市"/>
      <sheetName val="基础编码"/>
      <sheetName val="C01-1"/>
      <sheetName val="L24"/>
      <sheetName val="2009"/>
      <sheetName val="下拉选项"/>
      <sheetName val="中央"/>
      <sheetName val="公路里程"/>
      <sheetName val="2007"/>
      <sheetName val="参数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D011H403"/>
      <sheetName val="总人口"/>
      <sheetName val="_ESList"/>
      <sheetName val="封面"/>
      <sheetName val="本年收入合计"/>
      <sheetName val="农业用地"/>
      <sheetName val="一般预算收入"/>
      <sheetName val="事业发展"/>
      <sheetName val="2002年一般预算收入"/>
      <sheetName val="人员支出"/>
      <sheetName val="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0000000"/>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StartUp_13"/>
      <sheetName val="StartUp_14"/>
      <sheetName val="StartUp_15"/>
      <sheetName val="StartUp_16"/>
      <sheetName val="StartUp_17"/>
      <sheetName val="StartUp_18"/>
      <sheetName val="StartUp_19"/>
      <sheetName val="StartUp_20"/>
      <sheetName val="StartUp_21"/>
      <sheetName val="StartUp_22"/>
      <sheetName val="StartUp_23"/>
      <sheetName val="StartUp_24"/>
      <sheetName val="StartUp_25"/>
      <sheetName val="StartUp_26"/>
      <sheetName val="StartUp_27"/>
      <sheetName val="StartUp_28"/>
      <sheetName val="StartUp_29"/>
      <sheetName val="StartUp_30"/>
      <sheetName val="StartUp_31"/>
      <sheetName val="StartUp_32"/>
      <sheetName val="StartUp_33"/>
      <sheetName val="StartUp_34"/>
      <sheetName val="StartUp_35"/>
      <sheetName val="StartUp_36"/>
      <sheetName val="StartUp_37"/>
      <sheetName val="StartUp_38"/>
      <sheetName val="StartUp_39"/>
      <sheetName val="StartUp_40"/>
      <sheetName val="StartUp_41"/>
      <sheetName val="StartUp_42"/>
      <sheetName val="StartUp_43"/>
      <sheetName val="StartUp_44"/>
      <sheetName val="StartUp_45"/>
      <sheetName val="StartUp_46"/>
      <sheetName val="StartUp_47"/>
      <sheetName val="StartUp_48"/>
      <sheetName val="StartUp_49"/>
      <sheetName val="StartUp_50"/>
      <sheetName val="StartUp_51"/>
      <sheetName val="StartUp_52"/>
      <sheetName val="StartUp_53"/>
      <sheetName val="StartUp_54"/>
      <sheetName val="StartUp_55"/>
      <sheetName val="StartUp_56"/>
      <sheetName val="StartUp_57"/>
      <sheetName val="StartUp_58"/>
      <sheetName val="StartUp_59"/>
      <sheetName val="StartUp_60"/>
      <sheetName val="StartUp_61"/>
      <sheetName val="StartUp_62"/>
      <sheetName val="StartUp_63"/>
      <sheetName val="StartUp_64"/>
      <sheetName val="StartUp_65"/>
      <sheetName val="StartUp_66"/>
      <sheetName val="StartUp_67"/>
      <sheetName val="StartUp_68"/>
      <sheetName val="StartUp_69"/>
      <sheetName val="StartUp_70"/>
      <sheetName val="StartUp_71"/>
      <sheetName val="StartUp_72"/>
      <sheetName val="StartUp_73"/>
      <sheetName val="StartUp_74"/>
      <sheetName val="StartUp_75"/>
      <sheetName val="StartUp_76"/>
      <sheetName val="StartUp_77"/>
      <sheetName val="StartUp_78"/>
      <sheetName val="StartUp_79"/>
      <sheetName val="StartUp_80"/>
      <sheetName val="StartUp_81"/>
      <sheetName val="StartUp_82"/>
      <sheetName val="StartUp_83"/>
      <sheetName val="StartUp_84"/>
      <sheetName val="StartUp_85"/>
      <sheetName val="StartUp_86"/>
      <sheetName val="StartUp_87"/>
      <sheetName val="StartUp_88"/>
      <sheetName val="StartUp_89"/>
      <sheetName val="StartUp_90"/>
      <sheetName val="StartUp_91"/>
      <sheetName val="StartUp_92"/>
      <sheetName val="StartUp_93"/>
      <sheetName val="StartUp_94"/>
      <sheetName val="StartUp_95"/>
      <sheetName val="StartUp_96"/>
      <sheetName val="StartUp_97"/>
      <sheetName val="StartUp_98"/>
      <sheetName val="StartUp_99"/>
      <sheetName val="StartUp_100"/>
      <sheetName val="StartUp_101"/>
      <sheetName val="StartUp_102"/>
      <sheetName val="StartUp_103"/>
      <sheetName val="StartUp_104"/>
      <sheetName val="StartUp_105"/>
      <sheetName val="StartUp_106"/>
      <sheetName val="StartUp_107"/>
      <sheetName val="StartUp_108"/>
      <sheetName val="StartUp_109"/>
      <sheetName val="StartUp_110"/>
      <sheetName val="StartUp_111"/>
      <sheetName val="StartUp_112"/>
      <sheetName val="StartUp_113"/>
      <sheetName val="StartUp_114"/>
      <sheetName val="StartUp_115"/>
      <sheetName val="StartUp_116"/>
      <sheetName val="StartUp_117"/>
      <sheetName val="StartUp_118"/>
      <sheetName val="StartUp_119"/>
      <sheetName val="StartUp_120"/>
      <sheetName val="StartUp_121"/>
      <sheetName val="StartUp_122"/>
      <sheetName val="StartUp_123"/>
      <sheetName val="StartUp_124"/>
      <sheetName val="StartUp_125"/>
      <sheetName val="StartUp_126"/>
      <sheetName val="StartUp_127"/>
      <sheetName val="StartUp_128"/>
      <sheetName val="StartUp_129"/>
      <sheetName val="StartUp_130"/>
      <sheetName val="StartUp_131"/>
      <sheetName val="StartUp_132"/>
      <sheetName val="StartUp_133"/>
      <sheetName val="StartUp_134"/>
      <sheetName val="StartUp_135"/>
      <sheetName val="StartUp_136"/>
      <sheetName val="StartUp_137"/>
      <sheetName val="StartUp_138"/>
      <sheetName val="StartUp_139"/>
      <sheetName val="StartUp_140"/>
      <sheetName val="StartUp_141"/>
      <sheetName val="StartUp_142"/>
      <sheetName val="StartUp_143"/>
      <sheetName val="StartUp_144"/>
      <sheetName val="StartUp_145"/>
      <sheetName val="StartUp_146"/>
      <sheetName val="StartUp_147"/>
      <sheetName val="StartUp_148"/>
      <sheetName val="StartUp_149"/>
      <sheetName val="StartUp_150"/>
      <sheetName val="StartUp_151"/>
      <sheetName val="StartUp_152"/>
      <sheetName val="StartUp_153"/>
      <sheetName val="StartUp_154"/>
      <sheetName val="StartUp_155"/>
      <sheetName val="StartUp_156"/>
      <sheetName val="StartUp_157"/>
      <sheetName val="StartUp_158"/>
      <sheetName val="StartUp_159"/>
      <sheetName val="StartUp_160"/>
      <sheetName val="StartUp_161"/>
      <sheetName val="StartUp_162"/>
      <sheetName val="StartUp_163"/>
      <sheetName val="StartUp_164"/>
      <sheetName val="StartUp_165"/>
      <sheetName val="StartUp_166"/>
      <sheetName val="StartUp_167"/>
      <sheetName val="StartUp_168"/>
      <sheetName val="StartUp_169"/>
      <sheetName val="StartUp_170"/>
      <sheetName val="StartUp_171"/>
      <sheetName val="StartUp_172"/>
      <sheetName val="StartUp_173"/>
      <sheetName val="StartUp_174"/>
      <sheetName val="StartUp_175"/>
      <sheetName val="StartUp_176"/>
      <sheetName val="StartUp_177"/>
      <sheetName val="StartUp_178"/>
      <sheetName val="StartUp_179"/>
      <sheetName val="StartUp_180"/>
      <sheetName val="StartUp_181"/>
      <sheetName val="StartUp_182"/>
      <sheetName val="StartUp_183"/>
      <sheetName val="StartUp_184"/>
      <sheetName val="StartUp_185"/>
      <sheetName val="StartUp_186"/>
      <sheetName val="StartUp_187"/>
      <sheetName val="StartUp_188"/>
      <sheetName val="StartUp_189"/>
      <sheetName val="StartUp_190"/>
      <sheetName val="StartUp_191"/>
      <sheetName val="StartUp_192"/>
      <sheetName val="StartUp_193"/>
      <sheetName val="StartUp_194"/>
      <sheetName val="StartUp_195"/>
      <sheetName val="StartUp_196"/>
      <sheetName val="StartUp_197"/>
      <sheetName val="StartUp_198"/>
      <sheetName val="StartUp_199"/>
      <sheetName val="StartUp_200"/>
      <sheetName val="StartUp_201"/>
      <sheetName val="StartUp_202"/>
      <sheetName val="StartUp_203"/>
      <sheetName val="StartUp_204"/>
      <sheetName val="StartUp_205"/>
      <sheetName val="StartUp_206"/>
      <sheetName val="StartUp_207"/>
      <sheetName val="StartUp_208"/>
      <sheetName val="StartUp_209"/>
      <sheetName val="StartUp_210"/>
      <sheetName val="StartUp_211"/>
      <sheetName val="StartUp_212"/>
      <sheetName val="StartUp_213"/>
      <sheetName val="StartUp_214"/>
      <sheetName val="StartUp_215"/>
      <sheetName val="StartUp_216"/>
      <sheetName val="StartUp_217"/>
      <sheetName val="StartUp_218"/>
      <sheetName val="StartUp_219"/>
      <sheetName val="StartUp_220"/>
      <sheetName val="StartUp_221"/>
      <sheetName val="StartUp_222"/>
      <sheetName val="StartUp_223"/>
      <sheetName val="StartUp_224"/>
      <sheetName val="StartUp_225"/>
      <sheetName val="StartUp_226"/>
      <sheetName val="StartUp_227"/>
      <sheetName val="StartUp_228"/>
      <sheetName val="StartUp_229"/>
      <sheetName val="StartUp_230"/>
      <sheetName val="StartUp_231"/>
      <sheetName val="StartUp_232"/>
      <sheetName val="StartUp_233"/>
      <sheetName val="StartUp_234"/>
      <sheetName val="StartUp_235"/>
      <sheetName val="StartUp_236"/>
      <sheetName val="StartUp_237"/>
      <sheetName val="StartUp_238"/>
      <sheetName val="StartUp_239"/>
      <sheetName val="StartUp_240"/>
      <sheetName val="StartUp_241"/>
      <sheetName val="StartUp_242"/>
      <sheetName val="StartUp_243"/>
      <sheetName val="StartUp_244"/>
      <sheetName val="StartUp_245"/>
      <sheetName val="StartUp_246"/>
      <sheetName val="StartUp_247"/>
      <sheetName val="StartUp_248"/>
      <sheetName val="StartUp_249"/>
      <sheetName val="StartUp_250"/>
      <sheetName val="StartUp_251"/>
      <sheetName val="StartUp_252"/>
      <sheetName val="StartUp_253"/>
      <sheetName val="StartUp_254"/>
      <sheetName val="StartUp_255"/>
      <sheetName val="StartUp_256"/>
      <sheetName val="StartUp_257"/>
      <sheetName val="StartUp_258"/>
      <sheetName val="StartUp_259"/>
      <sheetName val="StartUp_260"/>
      <sheetName val="StartUp_261"/>
      <sheetName val="StartUp_262"/>
      <sheetName val="StartUp_263"/>
      <sheetName val="StartUp_264"/>
      <sheetName val="StartUp_265"/>
      <sheetName val="StartUp_266"/>
      <sheetName val="StartUp_267"/>
      <sheetName val="StartUp_268"/>
      <sheetName val="StartUp_269"/>
      <sheetName val="StartUp_270"/>
      <sheetName val="StartUp_271"/>
      <sheetName val="StartUp_272"/>
      <sheetName val="StartUp_273"/>
      <sheetName val="StartUp_274"/>
      <sheetName val="StartUp_275"/>
      <sheetName val="StartUp_276"/>
      <sheetName val="StartUp_277"/>
      <sheetName val="StartUp_278"/>
      <sheetName val="StartUp_279"/>
      <sheetName val="StartUp_280"/>
      <sheetName val="StartUp_281"/>
      <sheetName val="StartUp_282"/>
      <sheetName val="StartUp_283"/>
      <sheetName val="StartUp_284"/>
      <sheetName val="StartUp_285"/>
      <sheetName val="StartUp_286"/>
      <sheetName val="StartUp_287"/>
      <sheetName val="StartUp_288"/>
      <sheetName val="StartUp_289"/>
      <sheetName val="StartUp_290"/>
      <sheetName val="StartUp_291"/>
      <sheetName val="StartUp_292"/>
      <sheetName val="StartUp_293"/>
      <sheetName val="StartUp_294"/>
      <sheetName val="StartUp_295"/>
      <sheetName val="StartUp_296"/>
      <sheetName val="StartUp_297"/>
      <sheetName val="StartUp_298"/>
      <sheetName val="StartUp_299"/>
      <sheetName val="StartUp_300"/>
      <sheetName val="StartUp_301"/>
      <sheetName val="StartUp_302"/>
      <sheetName val="StartUp_303"/>
      <sheetName val="StartUp_304"/>
      <sheetName val="StartUp_305"/>
      <sheetName val="StartUp_306"/>
      <sheetName val="StartUp_307"/>
      <sheetName val="StartUp_308"/>
      <sheetName val="StartUp_309"/>
      <sheetName val="StartUp_310"/>
      <sheetName val="StartUp_311"/>
      <sheetName val="StartUp_312"/>
      <sheetName val="StartUp_313"/>
      <sheetName val="StartUp_314"/>
      <sheetName val="StartUp_315"/>
      <sheetName val="StartUp_316"/>
      <sheetName val="StartUp_317"/>
      <sheetName val="StartUp_318"/>
      <sheetName val="StartUp_319"/>
      <sheetName val="StartUp_320"/>
      <sheetName val="StartUp_321"/>
      <sheetName val="StartUp_322"/>
      <sheetName val="StartUp_323"/>
      <sheetName val="StartUp_324"/>
      <sheetName val="StartUp_325"/>
      <sheetName val="StartUp_326"/>
      <sheetName val="StartUp_327"/>
      <sheetName val="StartUp_328"/>
      <sheetName val="StartUp_329"/>
      <sheetName val="StartUp_330"/>
      <sheetName val="StartUp_331"/>
      <sheetName val="StartUp_332"/>
      <sheetName val="StartUp_333"/>
      <sheetName val="StartUp_334"/>
      <sheetName val="StartUp_335"/>
      <sheetName val="StartUp_336"/>
      <sheetName val="StartUp_337"/>
      <sheetName val="StartUp_338"/>
      <sheetName val="StartUp_339"/>
      <sheetName val="StartUp_340"/>
      <sheetName val="StartUp_341"/>
      <sheetName val="StartUp_342"/>
      <sheetName val="StartUp_343"/>
      <sheetName val="StartUp_344"/>
      <sheetName val="StartUp_345"/>
      <sheetName val="StartUp_346"/>
      <sheetName val="StartUp_347"/>
      <sheetName val="StartUp_348"/>
      <sheetName val="StartUp_349"/>
      <sheetName val="StartUp_350"/>
      <sheetName val="StartUp_351"/>
      <sheetName val="StartUp_352"/>
      <sheetName val="StartUp_353"/>
      <sheetName val="StartUp_354"/>
      <sheetName val="StartUp_355"/>
      <sheetName val="StartUp_356"/>
      <sheetName val="StartUp_357"/>
      <sheetName val="StartUp_358"/>
      <sheetName val="StartUp_359"/>
      <sheetName val="StartUp_360"/>
      <sheetName val="StartUp_361"/>
      <sheetName val="StartUp_362"/>
      <sheetName val="StartUp_363"/>
      <sheetName val="StartUp_364"/>
      <sheetName val="StartUp_365"/>
      <sheetName val="StartUp_366"/>
      <sheetName val="StartUp_367"/>
      <sheetName val="StartUp_368"/>
      <sheetName val="StartUp_369"/>
      <sheetName val="StartUp_370"/>
      <sheetName val="StartUp_371"/>
      <sheetName val="StartUp_372"/>
      <sheetName val="StartUp_373"/>
      <sheetName val="StartUp_374"/>
      <sheetName val="StartUp_375"/>
      <sheetName val="StartUp_376"/>
      <sheetName val="StartUp_377"/>
      <sheetName val="StartUp_378"/>
      <sheetName val="区划对应表"/>
      <sheetName val="四川-对账表"/>
      <sheetName val="核对表"/>
      <sheetName val="四川-对账表 (2)"/>
      <sheetName val="四月份月报"/>
      <sheetName val="C01-1"/>
      <sheetName val="01北京市"/>
      <sheetName val="L24"/>
      <sheetName val="有效性列表"/>
      <sheetName val="参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项目申报表-优选44"/>
      <sheetName val="项目简介填写说明"/>
      <sheetName val="指标项"/>
    </sheet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四月份月报"/>
      <sheetName val="国家"/>
      <sheetName val="P1012001"/>
      <sheetName val="Sheet1"/>
      <sheetName val="有效性列表"/>
      <sheetName val="区划对应表"/>
      <sheetName val="参数表"/>
      <sheetName val="分县数据"/>
      <sheetName val="公路里程"/>
      <sheetName val="人民银行"/>
      <sheetName val="01北京市"/>
      <sheetName val="L24"/>
      <sheetName val="中央"/>
      <sheetName val="1-1余额表"/>
      <sheetName val="2-11担保分级表"/>
      <sheetName val="2-7一般分级表"/>
      <sheetName val="2-1余额分级表"/>
      <sheetName val="2-5直接分级表"/>
      <sheetName val="2-9专项分级表"/>
      <sheetName val="市县名单"/>
      <sheetName val="2009"/>
      <sheetName val="1-4余额表"/>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录入13"/>
      <sheetName val="录入14"/>
      <sheetName val="合计"/>
      <sheetName val="分县数据"/>
      <sheetName val="P1012001"/>
      <sheetName val="区划对应表"/>
      <sheetName val="L24"/>
      <sheetName val="四月份月报"/>
      <sheetName val="经费权重"/>
      <sheetName val="国家"/>
      <sheetName val="总表"/>
      <sheetName val="Sheet1"/>
      <sheetName val="01北京市"/>
      <sheetName val="1-1余额表"/>
      <sheetName val="2-11担保分级表"/>
      <sheetName val="2-7一般分级表"/>
      <sheetName val="2-1余额分级表"/>
      <sheetName val="2-5直接分级表"/>
      <sheetName val="2-9专项分级表"/>
      <sheetName val="有效性列表"/>
      <sheetName val="公路里程"/>
      <sheetName val="中央"/>
      <sheetName val="DB"/>
      <sheetName val="差异系数"/>
      <sheetName val="data"/>
      <sheetName val="基础数据"/>
      <sheetName val="20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Sheet1"/>
      <sheetName val="L24"/>
      <sheetName val="1-4余额表"/>
      <sheetName val="中央"/>
      <sheetName val="分县数据"/>
      <sheetName val="四月份月报"/>
      <sheetName val="参数表"/>
      <sheetName val="C01-1"/>
      <sheetName val="经费权重"/>
      <sheetName val="国家"/>
      <sheetName val="区划对应表"/>
      <sheetName val="下拉选项"/>
      <sheetName val="有效性列表"/>
      <sheetName val="人民银行"/>
      <sheetName val="项目类型"/>
      <sheetName val="公路里程"/>
      <sheetName val="差异系数"/>
      <sheetName val="data"/>
      <sheetName val="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农业人口"/>
      <sheetName val="行政区划"/>
      <sheetName val="XL4Poppy"/>
      <sheetName val="农业用地"/>
      <sheetName val="工商税收"/>
      <sheetName val="汇总"/>
      <sheetName val="四月份月报"/>
      <sheetName val="省本级收入预计"/>
      <sheetName val="中小学生"/>
      <sheetName val="C01-1"/>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农业人口"/>
      <sheetName val="封面"/>
      <sheetName val="_ESList"/>
      <sheetName val="POWER ASSUMPTIONS"/>
      <sheetName val="本年收入合计"/>
      <sheetName val="公检法司编制"/>
      <sheetName val="行政编制"/>
      <sheetName val="财政供养人员增幅"/>
      <sheetName val="基础编码"/>
      <sheetName val="总人口"/>
      <sheetName val="地方"/>
      <sheetName val="C01-1"/>
      <sheetName val="省本级收入预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农业用地"/>
      <sheetName val="_x005f_x0000__x005f_x0000__x005f_x0000__x005f_x0000__x0"/>
      <sheetName val="_ESList"/>
      <sheetName val="G.1R-Shou COP Gf"/>
      <sheetName val="_x005f_x005f_x005f_x0000__x005f_x005f_x005f_x0000__x005"/>
      <sheetName val="P1012001"/>
      <sheetName val="2010决算"/>
      <sheetName val="2011决算"/>
      <sheetName val="2012决算"/>
      <sheetName val="2014决算"/>
      <sheetName val="人员支出"/>
      <sheetName val="合计"/>
      <sheetName val="_x005f_x0000__x005f_x0000__x005"/>
      <sheetName val="_x005f_x005f_x005f_x0000__x005f"/>
      <sheetName val="财政供养人员增幅"/>
      <sheetName val="汇总"/>
      <sheetName val="2002年一般预算收入"/>
      <sheetName val="均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填报说明"/>
      <sheetName val="表A 政府平台明细"/>
      <sheetName val="表B 保障性住房明细"/>
      <sheetName val="表C 汇总表"/>
      <sheetName val="表D 8月放款客户"/>
      <sheetName val="表E 修改备忘"/>
      <sheetName val="参数表"/>
      <sheetName val="Sheet1"/>
      <sheetName val="分县数据"/>
      <sheetName val="经费权重"/>
      <sheetName val="区划对应表"/>
      <sheetName val="基础编码"/>
      <sheetName val="1-4余额表"/>
      <sheetName val="C01-1"/>
      <sheetName val="四月份月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农业用地"/>
      <sheetName val="_x005f_x0000__x005f_x0000__x005f_x0000__x005f_x0000__x0"/>
      <sheetName val="_ESList"/>
      <sheetName val="G.1R-Shou COP Gf"/>
      <sheetName val="_x005f_x005f_x005f_x0000__x005f_x005f_x005f_x0000__x005"/>
      <sheetName val="P1012001"/>
      <sheetName val="2010决算"/>
      <sheetName val="2011决算"/>
      <sheetName val="2012决算"/>
      <sheetName val="2014决算"/>
      <sheetName val="人员支出"/>
      <sheetName val="合计"/>
      <sheetName val="_x005f_x0000__x005f_x0000__x005"/>
      <sheetName val="_x005f_x005f_x005f_x0000__x005f"/>
      <sheetName val="财政供养人员增幅"/>
      <sheetName val="汇总"/>
      <sheetName val="2002年一般预算收入"/>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2007"/>
      <sheetName val="2008"/>
      <sheetName val="第6行"/>
      <sheetName val="动态分析报表"/>
      <sheetName val="区划对应表"/>
      <sheetName val="中央"/>
      <sheetName val="P1012001"/>
      <sheetName val="C01-1"/>
      <sheetName val="Sheet1"/>
      <sheetName val="总表"/>
      <sheetName val="经费权重"/>
      <sheetName val="基础数据"/>
      <sheetName val="参数表"/>
      <sheetName val="国家"/>
      <sheetName val="分县数据"/>
      <sheetName val="1-1余额表"/>
      <sheetName val="2-11担保分级表"/>
      <sheetName val="2-7一般分级表"/>
      <sheetName val="2-1余额分级表"/>
      <sheetName val="2-5直接分级表"/>
      <sheetName val="2-9专项分级表"/>
      <sheetName val="2009"/>
      <sheetName val="1-4余额表"/>
      <sheetName val="L24"/>
      <sheetName val="差异系数"/>
      <sheetName val="data"/>
      <sheetName val="有效性列表"/>
      <sheetName val="公路里程"/>
      <sheetName val="01北京市"/>
      <sheetName val="四月份月报"/>
      <sheetName val="基础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Sheet1"/>
      <sheetName val="均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StartUp"/>
      <sheetName val="区划对应表"/>
      <sheetName val="举借方式"/>
      <sheetName val="银行"/>
      <sheetName val="有效性列表"/>
      <sheetName val="00 目录"/>
      <sheetName val="封面"/>
      <sheetName val="公司债务项目情况表"/>
      <sheetName val="公司资产、在建项目情况表"/>
      <sheetName val="01个数"/>
      <sheetName val="02余额--汇总"/>
      <sheetName val="03来源--汇总"/>
      <sheetName val="04来源--省级"/>
      <sheetName val="05来源--市级"/>
      <sheetName val="06来源--县级"/>
      <sheetName val="07方式--汇总"/>
      <sheetName val="08方式--省级"/>
      <sheetName val="09方式--市级"/>
      <sheetName val="10方式--县级"/>
      <sheetName val="11资产负债--汇总"/>
      <sheetName val="12在建项目--汇总"/>
      <sheetName val="分县数据"/>
      <sheetName val="国家"/>
      <sheetName val="L24"/>
      <sheetName val="总表"/>
      <sheetName val="1-1余额表"/>
      <sheetName val="2-11担保分级表"/>
      <sheetName val="2-7一般分级表"/>
      <sheetName val="2-1余额分级表"/>
      <sheetName val="2-5直接分级表"/>
      <sheetName val="2-9专项分级表"/>
      <sheetName val="2007"/>
      <sheetName val="2009"/>
      <sheetName val="C01-1"/>
      <sheetName val="参数表"/>
      <sheetName val="项目类型"/>
      <sheetName val="经费权重"/>
      <sheetName val="基础数据"/>
      <sheetName val="四月份月报"/>
      <sheetName val="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D011H403"/>
      <sheetName val="_ESList"/>
      <sheetName val="类型"/>
      <sheetName val="#REF"/>
      <sheetName val="eqpmad2"/>
      <sheetName val="中央"/>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村级支出"/>
    </sheetNames>
    <sheetDataSet>
      <sheetData sheetId="0" refreshError="1"/>
      <sheetData sheetId="1" refreshError="1"/>
      <sheetData sheetId="2" refreshError="1"/>
      <sheetData sheetId="3"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01 汇总表（下发数据内）"/>
      <sheetName val="02 项目统计表（下发数据内）"/>
      <sheetName val="01 汇总表（下发数据外）"/>
      <sheetName val="02 项目统计表（下发数据外）"/>
      <sheetName val="Sheet4"/>
      <sheetName val="基础数据"/>
      <sheetName val="总表"/>
      <sheetName val="20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四月份月报"/>
    </sheetNames>
    <sheetDataSet>
      <sheetData sheetId="0" refreshError="1"/>
      <sheetData sheetId="1" refreshError="1"/>
      <sheetData sheetId="2" refreshError="1"/>
      <sheetData sheetId="3"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国家"/>
    </sheetNames>
    <sheetDataSet>
      <sheetData sheetId="0" refreshError="1"/>
      <sheetData sheetId="1" refreshError="1"/>
      <sheetData sheetId="2"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_x005f_x0000__x005f_x0000__x005f_x0000__x005f_x0000__x0"/>
      <sheetName val="行政区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Sheet1">
    <tabColor rgb="FF00B0F0"/>
  </sheetPr>
  <dimension ref="A1:D108"/>
  <sheetViews>
    <sheetView showGridLines="0" showZeros="0" view="pageBreakPreview" zoomScaleNormal="90" workbookViewId="0">
      <selection activeCell="E6" sqref="E6"/>
    </sheetView>
  </sheetViews>
  <sheetFormatPr defaultColWidth="9" defaultRowHeight="15"/>
  <cols>
    <col min="1" max="1" width="50.7265625" style="403" customWidth="1"/>
    <col min="2" max="3" width="20.6328125" style="403" customWidth="1"/>
    <col min="4" max="4" width="20.6328125" style="404" customWidth="1"/>
    <col min="5" max="16384" width="9" style="377"/>
  </cols>
  <sheetData>
    <row r="1" spans="1:4" ht="45" customHeight="1">
      <c r="A1" s="411" t="s">
        <v>0</v>
      </c>
      <c r="B1" s="411"/>
      <c r="C1" s="411"/>
      <c r="D1" s="411"/>
    </row>
    <row r="2" spans="1:4" ht="19" customHeight="1">
      <c r="A2" s="405"/>
      <c r="B2" s="406"/>
      <c r="C2" s="222"/>
      <c r="D2" s="226" t="s">
        <v>1</v>
      </c>
    </row>
    <row r="3" spans="1:4" s="402" customFormat="1" ht="45" customHeight="1">
      <c r="A3" s="407" t="s">
        <v>2</v>
      </c>
      <c r="B3" s="229" t="s">
        <v>3</v>
      </c>
      <c r="C3" s="229" t="s">
        <v>4</v>
      </c>
      <c r="D3" s="407" t="s">
        <v>5</v>
      </c>
    </row>
    <row r="4" spans="1:4" ht="37.5" customHeight="1">
      <c r="A4" s="384" t="s">
        <v>6</v>
      </c>
      <c r="B4" s="202">
        <f>SUM(B5,B6:B19)</f>
        <v>149058</v>
      </c>
      <c r="C4" s="278">
        <f>SUM(C5:C19)</f>
        <v>160000</v>
      </c>
      <c r="D4" s="238">
        <f t="shared" ref="D4:D30" si="0">IF(B4&gt;0,C4/B4-1,IF(B4&lt;0,-(C4/B4-1),""))</f>
        <v>7.2999999999999995E-2</v>
      </c>
    </row>
    <row r="5" spans="1:4" ht="37.5" customHeight="1">
      <c r="A5" s="382" t="s">
        <v>7</v>
      </c>
      <c r="B5" s="158">
        <v>83640</v>
      </c>
      <c r="C5" s="158">
        <v>88000</v>
      </c>
      <c r="D5" s="232">
        <f t="shared" si="0"/>
        <v>5.1999999999999998E-2</v>
      </c>
    </row>
    <row r="6" spans="1:4" ht="37.5" customHeight="1">
      <c r="A6" s="382" t="s">
        <v>8</v>
      </c>
      <c r="B6" s="158">
        <v>13170</v>
      </c>
      <c r="C6" s="158">
        <v>20740</v>
      </c>
      <c r="D6" s="232">
        <f t="shared" si="0"/>
        <v>0.57499999999999996</v>
      </c>
    </row>
    <row r="7" spans="1:4" ht="37.5" customHeight="1">
      <c r="A7" s="382" t="s">
        <v>9</v>
      </c>
      <c r="B7" s="158">
        <v>2817</v>
      </c>
      <c r="C7" s="158">
        <v>2080</v>
      </c>
      <c r="D7" s="232">
        <f t="shared" si="0"/>
        <v>-0.26200000000000001</v>
      </c>
    </row>
    <row r="8" spans="1:4" ht="37.5" customHeight="1">
      <c r="A8" s="382" t="s">
        <v>10</v>
      </c>
      <c r="B8" s="158"/>
      <c r="C8" s="158"/>
      <c r="D8" s="232" t="str">
        <f t="shared" si="0"/>
        <v/>
      </c>
    </row>
    <row r="9" spans="1:4" ht="37.5" customHeight="1">
      <c r="A9" s="382" t="s">
        <v>11</v>
      </c>
      <c r="B9" s="158">
        <v>11247</v>
      </c>
      <c r="C9" s="158">
        <v>10560</v>
      </c>
      <c r="D9" s="232">
        <f t="shared" si="0"/>
        <v>-6.0999999999999999E-2</v>
      </c>
    </row>
    <row r="10" spans="1:4" ht="37.5" customHeight="1">
      <c r="A10" s="382" t="s">
        <v>12</v>
      </c>
      <c r="B10" s="158">
        <v>3673</v>
      </c>
      <c r="C10" s="158">
        <v>7300</v>
      </c>
      <c r="D10" s="232">
        <f t="shared" si="0"/>
        <v>0.98699999999999999</v>
      </c>
    </row>
    <row r="11" spans="1:4" ht="37.5" customHeight="1">
      <c r="A11" s="382" t="s">
        <v>13</v>
      </c>
      <c r="B11" s="158">
        <v>5831</v>
      </c>
      <c r="C11" s="158">
        <v>6100</v>
      </c>
      <c r="D11" s="232">
        <f t="shared" si="0"/>
        <v>4.5999999999999999E-2</v>
      </c>
    </row>
    <row r="12" spans="1:4" ht="37.5" customHeight="1">
      <c r="A12" s="382" t="s">
        <v>14</v>
      </c>
      <c r="B12" s="158">
        <v>2659</v>
      </c>
      <c r="C12" s="158">
        <v>6700</v>
      </c>
      <c r="D12" s="232">
        <f t="shared" si="0"/>
        <v>1.52</v>
      </c>
    </row>
    <row r="13" spans="1:4" ht="37.5" customHeight="1">
      <c r="A13" s="382" t="s">
        <v>15</v>
      </c>
      <c r="B13" s="158">
        <v>5497</v>
      </c>
      <c r="C13" s="158">
        <v>4500</v>
      </c>
      <c r="D13" s="232">
        <f t="shared" si="0"/>
        <v>-0.18099999999999999</v>
      </c>
    </row>
    <row r="14" spans="1:4" ht="37.5" customHeight="1">
      <c r="A14" s="382" t="s">
        <v>16</v>
      </c>
      <c r="B14" s="158">
        <v>4683</v>
      </c>
      <c r="C14" s="158">
        <v>4500</v>
      </c>
      <c r="D14" s="232">
        <f t="shared" si="0"/>
        <v>-3.9E-2</v>
      </c>
    </row>
    <row r="15" spans="1:4" ht="37.5" customHeight="1">
      <c r="A15" s="382" t="s">
        <v>17</v>
      </c>
      <c r="B15" s="158">
        <v>4110</v>
      </c>
      <c r="C15" s="158">
        <v>0</v>
      </c>
      <c r="D15" s="232">
        <f t="shared" si="0"/>
        <v>-1</v>
      </c>
    </row>
    <row r="16" spans="1:4" ht="37.5" customHeight="1">
      <c r="A16" s="382" t="s">
        <v>18</v>
      </c>
      <c r="B16" s="158">
        <v>11201</v>
      </c>
      <c r="C16" s="158">
        <v>9000</v>
      </c>
      <c r="D16" s="232">
        <f t="shared" si="0"/>
        <v>-0.19700000000000001</v>
      </c>
    </row>
    <row r="17" spans="1:4" ht="37.5" customHeight="1">
      <c r="A17" s="382" t="s">
        <v>19</v>
      </c>
      <c r="B17" s="158">
        <v>306</v>
      </c>
      <c r="C17" s="158">
        <v>260</v>
      </c>
      <c r="D17" s="232">
        <f t="shared" si="0"/>
        <v>-0.15</v>
      </c>
    </row>
    <row r="18" spans="1:4" ht="37.5" customHeight="1">
      <c r="A18" s="382" t="s">
        <v>20</v>
      </c>
      <c r="B18" s="158">
        <v>182</v>
      </c>
      <c r="C18" s="158">
        <v>220</v>
      </c>
      <c r="D18" s="232">
        <f t="shared" si="0"/>
        <v>0.20899999999999999</v>
      </c>
    </row>
    <row r="19" spans="1:4" ht="37.5" customHeight="1">
      <c r="A19" s="382" t="s">
        <v>21</v>
      </c>
      <c r="B19" s="158">
        <v>42</v>
      </c>
      <c r="C19" s="158">
        <v>40</v>
      </c>
      <c r="D19" s="232">
        <f t="shared" si="0"/>
        <v>-4.8000000000000001E-2</v>
      </c>
    </row>
    <row r="20" spans="1:4" ht="37.5" customHeight="1">
      <c r="A20" s="384" t="s">
        <v>22</v>
      </c>
      <c r="B20" s="202">
        <f>SUM(B21:B28)</f>
        <v>12272</v>
      </c>
      <c r="C20" s="278">
        <f>SUM(C21:C28)</f>
        <v>9500</v>
      </c>
      <c r="D20" s="238">
        <f t="shared" si="0"/>
        <v>-0.22600000000000001</v>
      </c>
    </row>
    <row r="21" spans="1:4" ht="37.5" customHeight="1">
      <c r="A21" s="382" t="s">
        <v>23</v>
      </c>
      <c r="B21" s="158">
        <v>5336</v>
      </c>
      <c r="C21" s="158">
        <v>5000</v>
      </c>
      <c r="D21" s="232">
        <f t="shared" si="0"/>
        <v>-6.3E-2</v>
      </c>
    </row>
    <row r="22" spans="1:4" ht="37.5" customHeight="1">
      <c r="A22" s="382" t="s">
        <v>24</v>
      </c>
      <c r="B22" s="158">
        <v>3666</v>
      </c>
      <c r="C22" s="158">
        <v>2500</v>
      </c>
      <c r="D22" s="232">
        <f t="shared" si="0"/>
        <v>-0.318</v>
      </c>
    </row>
    <row r="23" spans="1:4" ht="37.5" customHeight="1">
      <c r="A23" s="382" t="s">
        <v>25</v>
      </c>
      <c r="B23" s="158">
        <v>2873</v>
      </c>
      <c r="C23" s="158">
        <v>2000</v>
      </c>
      <c r="D23" s="232">
        <f t="shared" si="0"/>
        <v>-0.30399999999999999</v>
      </c>
    </row>
    <row r="24" spans="1:4" ht="37.5" customHeight="1">
      <c r="A24" s="382" t="s">
        <v>26</v>
      </c>
      <c r="B24" s="158">
        <v>0</v>
      </c>
      <c r="C24" s="158"/>
      <c r="D24" s="232" t="str">
        <f t="shared" si="0"/>
        <v/>
      </c>
    </row>
    <row r="25" spans="1:4" ht="37.5" customHeight="1">
      <c r="A25" s="382" t="s">
        <v>27</v>
      </c>
      <c r="B25" s="158">
        <v>295</v>
      </c>
      <c r="C25" s="158"/>
      <c r="D25" s="232">
        <f t="shared" si="0"/>
        <v>-1</v>
      </c>
    </row>
    <row r="26" spans="1:4" ht="37.5" customHeight="1">
      <c r="A26" s="382" t="s">
        <v>28</v>
      </c>
      <c r="B26" s="158"/>
      <c r="C26" s="158"/>
      <c r="D26" s="232" t="str">
        <f t="shared" si="0"/>
        <v/>
      </c>
    </row>
    <row r="27" spans="1:4" ht="37.5" customHeight="1">
      <c r="A27" s="382" t="s">
        <v>29</v>
      </c>
      <c r="B27" s="158"/>
      <c r="C27" s="158"/>
      <c r="D27" s="232" t="str">
        <f t="shared" si="0"/>
        <v/>
      </c>
    </row>
    <row r="28" spans="1:4" ht="37.5" customHeight="1">
      <c r="A28" s="382" t="s">
        <v>30</v>
      </c>
      <c r="B28" s="158">
        <v>102</v>
      </c>
      <c r="C28" s="158"/>
      <c r="D28" s="232">
        <f t="shared" si="0"/>
        <v>-1</v>
      </c>
    </row>
    <row r="29" spans="1:4" ht="37.5" customHeight="1">
      <c r="A29" s="382"/>
      <c r="B29" s="158"/>
      <c r="C29" s="158"/>
      <c r="D29" s="238" t="str">
        <f t="shared" si="0"/>
        <v/>
      </c>
    </row>
    <row r="30" spans="1:4" s="225" customFormat="1" ht="37.5" customHeight="1">
      <c r="A30" s="243" t="s">
        <v>31</v>
      </c>
      <c r="B30" s="278">
        <f>SUM(B20,B4)</f>
        <v>161330</v>
      </c>
      <c r="C30" s="278">
        <f>SUM(C20,C4)</f>
        <v>169500</v>
      </c>
      <c r="D30" s="238">
        <f t="shared" si="0"/>
        <v>5.0999999999999997E-2</v>
      </c>
    </row>
    <row r="31" spans="1:4" s="340" customFormat="1" ht="37.5" customHeight="1">
      <c r="A31" s="384" t="s">
        <v>32</v>
      </c>
      <c r="B31" s="237">
        <f>SUM(B32:B38)</f>
        <v>127467</v>
      </c>
      <c r="C31" s="237">
        <f>SUM(C32:C38)</f>
        <v>64622</v>
      </c>
      <c r="D31" s="293"/>
    </row>
    <row r="32" spans="1:4" s="340" customFormat="1" ht="37.5" customHeight="1">
      <c r="A32" s="245" t="s">
        <v>33</v>
      </c>
      <c r="B32" s="158">
        <v>452</v>
      </c>
      <c r="C32" s="158">
        <v>452</v>
      </c>
      <c r="D32" s="275"/>
    </row>
    <row r="33" spans="1:4" s="340" customFormat="1" ht="37.5" customHeight="1">
      <c r="A33" s="245" t="s">
        <v>34</v>
      </c>
      <c r="B33" s="236">
        <v>51918</v>
      </c>
      <c r="C33" s="236">
        <v>35477</v>
      </c>
      <c r="D33" s="275"/>
    </row>
    <row r="34" spans="1:4" s="340" customFormat="1" ht="37.5" customHeight="1">
      <c r="A34" s="245" t="s">
        <v>35</v>
      </c>
      <c r="B34" s="236">
        <v>21520</v>
      </c>
      <c r="C34" s="236">
        <v>21334</v>
      </c>
      <c r="D34" s="275"/>
    </row>
    <row r="35" spans="1:4" s="340" customFormat="1" ht="37.5" customHeight="1">
      <c r="A35" s="245" t="s">
        <v>36</v>
      </c>
      <c r="B35" s="236">
        <v>43057</v>
      </c>
      <c r="C35" s="236"/>
      <c r="D35" s="275"/>
    </row>
    <row r="36" spans="1:4" s="379" customFormat="1" ht="37.5" customHeight="1">
      <c r="A36" s="245" t="s">
        <v>37</v>
      </c>
      <c r="B36" s="236">
        <v>10520</v>
      </c>
      <c r="C36" s="236">
        <v>2970</v>
      </c>
      <c r="D36" s="385"/>
    </row>
    <row r="37" spans="1:4" s="379" customFormat="1" ht="37.5" customHeight="1">
      <c r="A37" s="247" t="s">
        <v>38</v>
      </c>
      <c r="B37" s="236"/>
      <c r="C37" s="236"/>
      <c r="D37" s="385"/>
    </row>
    <row r="38" spans="1:4" s="379" customFormat="1" ht="37.5" customHeight="1">
      <c r="A38" s="247" t="s">
        <v>39</v>
      </c>
      <c r="B38" s="236"/>
      <c r="C38" s="236">
        <v>4389</v>
      </c>
      <c r="D38" s="385"/>
    </row>
    <row r="39" spans="1:4" s="340" customFormat="1" ht="37.5" customHeight="1">
      <c r="A39" s="408" t="s">
        <v>40</v>
      </c>
      <c r="B39" s="237">
        <f>SUM(B30:B31)</f>
        <v>288797</v>
      </c>
      <c r="C39" s="237">
        <f>SUM(C30:C31)</f>
        <v>234122</v>
      </c>
      <c r="D39" s="409"/>
    </row>
    <row r="40" spans="1:4" s="340" customFormat="1">
      <c r="A40" s="222"/>
      <c r="B40" s="286"/>
      <c r="C40" s="286"/>
      <c r="D40" s="223"/>
    </row>
    <row r="41" spans="1:4" s="340" customFormat="1">
      <c r="A41" s="222"/>
      <c r="B41" s="222"/>
      <c r="C41" s="286"/>
      <c r="D41" s="223"/>
    </row>
    <row r="42" spans="1:4" s="340" customFormat="1">
      <c r="A42" s="222"/>
      <c r="B42" s="286"/>
      <c r="C42" s="286"/>
      <c r="D42" s="223"/>
    </row>
    <row r="43" spans="1:4" s="340" customFormat="1">
      <c r="A43" s="222"/>
      <c r="B43" s="222"/>
      <c r="C43" s="286"/>
      <c r="D43" s="223"/>
    </row>
    <row r="44" spans="1:4" s="340" customFormat="1">
      <c r="A44" s="222"/>
      <c r="B44" s="286"/>
      <c r="C44" s="286"/>
      <c r="D44" s="223"/>
    </row>
    <row r="45" spans="1:4" s="340" customFormat="1">
      <c r="A45" s="222"/>
      <c r="B45" s="286"/>
      <c r="C45" s="286"/>
      <c r="D45" s="223"/>
    </row>
    <row r="46" spans="1:4" s="340" customFormat="1">
      <c r="A46" s="222"/>
      <c r="B46" s="222"/>
      <c r="C46" s="286"/>
      <c r="D46" s="223"/>
    </row>
    <row r="47" spans="1:4" s="340" customFormat="1">
      <c r="A47" s="222"/>
      <c r="B47" s="286"/>
      <c r="C47" s="286"/>
      <c r="D47" s="223"/>
    </row>
    <row r="48" spans="1:4" s="340" customFormat="1">
      <c r="A48" s="222"/>
      <c r="B48" s="286"/>
      <c r="C48" s="286"/>
      <c r="D48" s="223"/>
    </row>
    <row r="49" spans="1:4" s="340" customFormat="1">
      <c r="A49" s="222"/>
      <c r="B49" s="286"/>
      <c r="C49" s="286"/>
      <c r="D49" s="223"/>
    </row>
    <row r="50" spans="1:4" s="340" customFormat="1">
      <c r="A50" s="222"/>
      <c r="B50" s="286"/>
      <c r="C50" s="286"/>
      <c r="D50" s="223"/>
    </row>
    <row r="51" spans="1:4" s="340" customFormat="1">
      <c r="A51" s="222"/>
      <c r="B51" s="222"/>
      <c r="C51" s="286"/>
      <c r="D51" s="223"/>
    </row>
    <row r="52" spans="1:4" s="340" customFormat="1">
      <c r="A52" s="222"/>
      <c r="B52" s="286"/>
      <c r="C52" s="286"/>
      <c r="D52" s="223"/>
    </row>
    <row r="53" spans="1:4" s="340" customFormat="1">
      <c r="A53" s="222"/>
      <c r="B53" s="222"/>
      <c r="C53" s="222"/>
      <c r="D53" s="223"/>
    </row>
    <row r="54" spans="1:4" s="340" customFormat="1">
      <c r="A54" s="222"/>
      <c r="B54" s="222"/>
      <c r="C54" s="222"/>
      <c r="D54" s="223"/>
    </row>
    <row r="55" spans="1:4" s="340" customFormat="1">
      <c r="A55" s="222"/>
      <c r="B55" s="222"/>
      <c r="C55" s="222"/>
      <c r="D55" s="223"/>
    </row>
    <row r="56" spans="1:4" s="340" customFormat="1">
      <c r="A56" s="222"/>
      <c r="B56" s="222"/>
      <c r="C56" s="222"/>
      <c r="D56" s="223"/>
    </row>
    <row r="57" spans="1:4" s="340" customFormat="1">
      <c r="A57" s="222"/>
      <c r="B57" s="222"/>
      <c r="C57" s="222"/>
      <c r="D57" s="223"/>
    </row>
    <row r="58" spans="1:4" s="340" customFormat="1">
      <c r="A58" s="222"/>
      <c r="B58" s="222"/>
      <c r="C58" s="222"/>
      <c r="D58" s="223"/>
    </row>
    <row r="59" spans="1:4" s="340" customFormat="1">
      <c r="A59" s="222"/>
      <c r="B59" s="222"/>
      <c r="C59" s="222"/>
      <c r="D59" s="223"/>
    </row>
    <row r="60" spans="1:4" s="340" customFormat="1">
      <c r="A60" s="222"/>
      <c r="B60" s="222"/>
      <c r="C60" s="222"/>
      <c r="D60" s="223"/>
    </row>
    <row r="61" spans="1:4" s="340" customFormat="1">
      <c r="A61" s="222"/>
      <c r="B61" s="222"/>
      <c r="C61" s="222"/>
      <c r="D61" s="223"/>
    </row>
    <row r="62" spans="1:4" s="340" customFormat="1">
      <c r="A62" s="222"/>
      <c r="B62" s="222"/>
      <c r="C62" s="222"/>
      <c r="D62" s="223"/>
    </row>
    <row r="63" spans="1:4" s="340" customFormat="1">
      <c r="A63" s="222"/>
      <c r="B63" s="222"/>
      <c r="C63" s="222"/>
      <c r="D63" s="223"/>
    </row>
    <row r="64" spans="1:4" s="340" customFormat="1">
      <c r="A64" s="222"/>
      <c r="B64" s="222"/>
      <c r="C64" s="222"/>
      <c r="D64" s="223"/>
    </row>
    <row r="65" spans="1:4" s="340" customFormat="1">
      <c r="A65" s="222"/>
      <c r="B65" s="222"/>
      <c r="C65" s="222"/>
      <c r="D65" s="223"/>
    </row>
    <row r="66" spans="1:4" s="340" customFormat="1">
      <c r="A66" s="222"/>
      <c r="B66" s="222"/>
      <c r="C66" s="222"/>
      <c r="D66" s="223"/>
    </row>
    <row r="67" spans="1:4" s="340" customFormat="1">
      <c r="A67" s="222"/>
      <c r="B67" s="222"/>
      <c r="C67" s="222"/>
      <c r="D67" s="223"/>
    </row>
    <row r="68" spans="1:4" s="340" customFormat="1">
      <c r="A68" s="222"/>
      <c r="B68" s="222"/>
      <c r="C68" s="222"/>
      <c r="D68" s="223"/>
    </row>
    <row r="69" spans="1:4" s="340" customFormat="1">
      <c r="A69" s="222"/>
      <c r="B69" s="222"/>
      <c r="C69" s="222"/>
      <c r="D69" s="223"/>
    </row>
    <row r="70" spans="1:4" s="340" customFormat="1">
      <c r="A70" s="222"/>
      <c r="B70" s="222"/>
      <c r="C70" s="222"/>
      <c r="D70" s="223"/>
    </row>
    <row r="71" spans="1:4" s="340" customFormat="1">
      <c r="A71" s="222"/>
      <c r="B71" s="222"/>
      <c r="C71" s="222"/>
      <c r="D71" s="223"/>
    </row>
    <row r="72" spans="1:4" s="340" customFormat="1">
      <c r="A72" s="222"/>
      <c r="B72" s="222"/>
      <c r="C72" s="222"/>
      <c r="D72" s="223"/>
    </row>
    <row r="73" spans="1:4" s="340" customFormat="1">
      <c r="A73" s="222"/>
      <c r="B73" s="222"/>
      <c r="C73" s="222"/>
      <c r="D73" s="223"/>
    </row>
    <row r="74" spans="1:4" s="340" customFormat="1">
      <c r="A74" s="222"/>
      <c r="B74" s="222"/>
      <c r="C74" s="222"/>
      <c r="D74" s="223"/>
    </row>
    <row r="75" spans="1:4" s="340" customFormat="1">
      <c r="A75" s="222"/>
      <c r="B75" s="222"/>
      <c r="C75" s="222"/>
      <c r="D75" s="223"/>
    </row>
    <row r="76" spans="1:4" s="340" customFormat="1">
      <c r="A76" s="222"/>
      <c r="B76" s="222"/>
      <c r="C76" s="222"/>
      <c r="D76" s="223"/>
    </row>
    <row r="77" spans="1:4" s="340" customFormat="1">
      <c r="A77" s="222"/>
      <c r="B77" s="222"/>
      <c r="C77" s="222"/>
      <c r="D77" s="223"/>
    </row>
    <row r="78" spans="1:4" s="340" customFormat="1">
      <c r="A78" s="222"/>
      <c r="B78" s="222"/>
      <c r="C78" s="222"/>
      <c r="D78" s="223"/>
    </row>
    <row r="79" spans="1:4" s="340" customFormat="1">
      <c r="A79" s="222"/>
      <c r="B79" s="222"/>
      <c r="C79" s="222"/>
      <c r="D79" s="223"/>
    </row>
    <row r="80" spans="1:4" s="340" customFormat="1">
      <c r="A80" s="222"/>
      <c r="B80" s="222"/>
      <c r="C80" s="222"/>
      <c r="D80" s="223"/>
    </row>
    <row r="81" spans="1:4" s="340" customFormat="1">
      <c r="A81" s="222"/>
      <c r="B81" s="222"/>
      <c r="C81" s="222"/>
      <c r="D81" s="223"/>
    </row>
    <row r="82" spans="1:4" s="340" customFormat="1">
      <c r="A82" s="222"/>
      <c r="B82" s="222"/>
      <c r="C82" s="222"/>
      <c r="D82" s="223"/>
    </row>
    <row r="83" spans="1:4" s="340" customFormat="1">
      <c r="A83" s="222"/>
      <c r="B83" s="222"/>
      <c r="C83" s="222"/>
      <c r="D83" s="223"/>
    </row>
    <row r="84" spans="1:4" s="340" customFormat="1">
      <c r="A84" s="222"/>
      <c r="B84" s="222"/>
      <c r="C84" s="222"/>
      <c r="D84" s="223"/>
    </row>
    <row r="85" spans="1:4" s="340" customFormat="1">
      <c r="A85" s="222"/>
      <c r="B85" s="222"/>
      <c r="C85" s="222"/>
      <c r="D85" s="223"/>
    </row>
    <row r="86" spans="1:4" s="340" customFormat="1">
      <c r="A86" s="222"/>
      <c r="B86" s="222"/>
      <c r="C86" s="222"/>
      <c r="D86" s="223"/>
    </row>
    <row r="87" spans="1:4" s="340" customFormat="1">
      <c r="A87" s="222"/>
      <c r="B87" s="222"/>
      <c r="C87" s="222"/>
      <c r="D87" s="223"/>
    </row>
    <row r="88" spans="1:4" s="340" customFormat="1">
      <c r="A88" s="222"/>
      <c r="B88" s="222"/>
      <c r="C88" s="222"/>
      <c r="D88" s="223"/>
    </row>
    <row r="89" spans="1:4" s="340" customFormat="1">
      <c r="A89" s="222"/>
      <c r="B89" s="222"/>
      <c r="C89" s="222"/>
      <c r="D89" s="223"/>
    </row>
    <row r="90" spans="1:4" s="340" customFormat="1">
      <c r="A90" s="222"/>
      <c r="B90" s="222"/>
      <c r="C90" s="222"/>
      <c r="D90" s="223"/>
    </row>
    <row r="91" spans="1:4" s="340" customFormat="1">
      <c r="A91" s="222"/>
      <c r="B91" s="222"/>
      <c r="C91" s="222"/>
      <c r="D91" s="223"/>
    </row>
    <row r="92" spans="1:4" s="340" customFormat="1">
      <c r="A92" s="222"/>
      <c r="B92" s="222"/>
      <c r="C92" s="222"/>
      <c r="D92" s="223"/>
    </row>
    <row r="93" spans="1:4" s="340" customFormat="1">
      <c r="A93" s="222"/>
      <c r="B93" s="222"/>
      <c r="C93" s="222"/>
      <c r="D93" s="223"/>
    </row>
    <row r="94" spans="1:4" s="340" customFormat="1">
      <c r="A94" s="222"/>
      <c r="B94" s="222"/>
      <c r="C94" s="222"/>
      <c r="D94" s="223"/>
    </row>
    <row r="95" spans="1:4" s="340" customFormat="1">
      <c r="A95" s="222"/>
      <c r="B95" s="222"/>
      <c r="C95" s="222"/>
      <c r="D95" s="223"/>
    </row>
    <row r="96" spans="1:4" s="340" customFormat="1">
      <c r="A96" s="222"/>
      <c r="B96" s="222"/>
      <c r="C96" s="222"/>
      <c r="D96" s="223"/>
    </row>
    <row r="97" spans="1:4" s="340" customFormat="1">
      <c r="A97" s="222"/>
      <c r="B97" s="222"/>
      <c r="C97" s="222"/>
      <c r="D97" s="223"/>
    </row>
    <row r="98" spans="1:4" s="340" customFormat="1">
      <c r="A98" s="222"/>
      <c r="B98" s="222"/>
      <c r="C98" s="222"/>
      <c r="D98" s="223"/>
    </row>
    <row r="99" spans="1:4" s="340" customFormat="1">
      <c r="A99" s="222"/>
      <c r="B99" s="222"/>
      <c r="C99" s="222"/>
      <c r="D99" s="223"/>
    </row>
    <row r="100" spans="1:4" s="340" customFormat="1">
      <c r="A100" s="222"/>
      <c r="B100" s="222"/>
      <c r="C100" s="222"/>
      <c r="D100" s="223"/>
    </row>
    <row r="101" spans="1:4" s="340" customFormat="1">
      <c r="A101" s="222"/>
      <c r="B101" s="222"/>
      <c r="C101" s="222"/>
      <c r="D101" s="223"/>
    </row>
    <row r="102" spans="1:4" s="340" customFormat="1">
      <c r="A102" s="222"/>
      <c r="B102" s="222"/>
      <c r="C102" s="222"/>
      <c r="D102" s="223"/>
    </row>
    <row r="103" spans="1:4" s="340" customFormat="1">
      <c r="A103" s="222"/>
      <c r="B103" s="222"/>
      <c r="C103" s="222"/>
      <c r="D103" s="223"/>
    </row>
    <row r="104" spans="1:4" s="340" customFormat="1">
      <c r="A104" s="222"/>
      <c r="B104" s="222"/>
      <c r="C104" s="222"/>
      <c r="D104" s="223"/>
    </row>
    <row r="105" spans="1:4" s="340" customFormat="1">
      <c r="A105" s="222"/>
      <c r="B105" s="222"/>
      <c r="C105" s="222"/>
      <c r="D105" s="223"/>
    </row>
    <row r="106" spans="1:4" s="340" customFormat="1">
      <c r="A106" s="222"/>
      <c r="B106" s="222"/>
      <c r="C106" s="222"/>
      <c r="D106" s="223"/>
    </row>
    <row r="107" spans="1:4" s="340" customFormat="1">
      <c r="A107" s="222"/>
      <c r="B107" s="222"/>
      <c r="C107" s="222"/>
      <c r="D107" s="223"/>
    </row>
    <row r="108" spans="1:4" s="340" customFormat="1">
      <c r="A108" s="222"/>
      <c r="B108" s="222"/>
      <c r="C108" s="222"/>
      <c r="D108" s="223"/>
    </row>
  </sheetData>
  <mergeCells count="1">
    <mergeCell ref="A1:D1"/>
  </mergeCells>
  <phoneticPr fontId="82" type="noConversion"/>
  <conditionalFormatting sqref="D2">
    <cfRule type="cellIs" dxfId="161" priority="69" stopIfTrue="1" operator="lessThanOrEqual">
      <formula>-1</formula>
    </cfRule>
  </conditionalFormatting>
  <conditionalFormatting sqref="A4">
    <cfRule type="expression" dxfId="160" priority="31" stopIfTrue="1">
      <formula>"len($A:$A)=3"</formula>
    </cfRule>
  </conditionalFormatting>
  <conditionalFormatting sqref="B4">
    <cfRule type="expression" dxfId="159" priority="21" stopIfTrue="1">
      <formula>"len($A:$A)=3"</formula>
    </cfRule>
    <cfRule type="expression" dxfId="158" priority="22" stopIfTrue="1">
      <formula>"len($A:$A)=3"</formula>
    </cfRule>
  </conditionalFormatting>
  <conditionalFormatting sqref="C4">
    <cfRule type="expression" dxfId="157" priority="20" stopIfTrue="1">
      <formula>"len($A:$A)=3"</formula>
    </cfRule>
  </conditionalFormatting>
  <conditionalFormatting sqref="B29">
    <cfRule type="expression" dxfId="156" priority="29" stopIfTrue="1">
      <formula>"len($A:$A)=3"</formula>
    </cfRule>
  </conditionalFormatting>
  <conditionalFormatting sqref="B32">
    <cfRule type="expression" dxfId="155" priority="9" stopIfTrue="1">
      <formula>"len($A:$A)=3"</formula>
    </cfRule>
    <cfRule type="expression" dxfId="154" priority="10" stopIfTrue="1">
      <formula>"len($A:$A)=3"</formula>
    </cfRule>
    <cfRule type="expression" dxfId="153" priority="11" stopIfTrue="1">
      <formula>"len($A:$A)=3"</formula>
    </cfRule>
  </conditionalFormatting>
  <conditionalFormatting sqref="C32">
    <cfRule type="expression" dxfId="152" priority="12" stopIfTrue="1">
      <formula>"len($A:$A)=3"</formula>
    </cfRule>
    <cfRule type="expression" dxfId="151" priority="13" stopIfTrue="1">
      <formula>"len($A:$A)=3"</formula>
    </cfRule>
    <cfRule type="expression" dxfId="150" priority="14" stopIfTrue="1">
      <formula>"len($A:$A)=3"</formula>
    </cfRule>
  </conditionalFormatting>
  <conditionalFormatting sqref="B33">
    <cfRule type="expression" dxfId="149" priority="58" stopIfTrue="1">
      <formula>"len($A:$A)=3"</formula>
    </cfRule>
  </conditionalFormatting>
  <conditionalFormatting sqref="C33">
    <cfRule type="expression" dxfId="148" priority="47" stopIfTrue="1">
      <formula>"len($A:$A)=3"</formula>
    </cfRule>
    <cfRule type="expression" dxfId="147" priority="54" stopIfTrue="1">
      <formula>"len($A:$A)=3"</formula>
    </cfRule>
  </conditionalFormatting>
  <conditionalFormatting sqref="A34">
    <cfRule type="expression" dxfId="146" priority="1" stopIfTrue="1">
      <formula>"len($A:$A)=3"</formula>
    </cfRule>
  </conditionalFormatting>
  <conditionalFormatting sqref="A35">
    <cfRule type="expression" dxfId="145" priority="40" stopIfTrue="1">
      <formula>"len($A:$A)=3"</formula>
    </cfRule>
  </conditionalFormatting>
  <conditionalFormatting sqref="A36">
    <cfRule type="expression" dxfId="144" priority="2" stopIfTrue="1">
      <formula>"len($A:$A)=3"</formula>
    </cfRule>
  </conditionalFormatting>
  <conditionalFormatting sqref="B36">
    <cfRule type="expression" dxfId="143" priority="6" stopIfTrue="1">
      <formula>"len($A:$A)=3"</formula>
    </cfRule>
  </conditionalFormatting>
  <conditionalFormatting sqref="C36">
    <cfRule type="expression" dxfId="142" priority="5" stopIfTrue="1">
      <formula>"len($A:$A)=3"</formula>
    </cfRule>
  </conditionalFormatting>
  <conditionalFormatting sqref="C38">
    <cfRule type="expression" dxfId="141" priority="52" stopIfTrue="1">
      <formula>"len($A:$A)=3"</formula>
    </cfRule>
  </conditionalFormatting>
  <conditionalFormatting sqref="A39">
    <cfRule type="expression" dxfId="140" priority="89" stopIfTrue="1">
      <formula>"len($A:$A)=3"</formula>
    </cfRule>
  </conditionalFormatting>
  <conditionalFormatting sqref="A5:A19">
    <cfRule type="expression" dxfId="139" priority="26" stopIfTrue="1">
      <formula>"len($A:$A)=3"</formula>
    </cfRule>
    <cfRule type="expression" dxfId="138" priority="27" stopIfTrue="1">
      <formula>"len($A:$A)=3"</formula>
    </cfRule>
    <cfRule type="expression" dxfId="137" priority="28" stopIfTrue="1">
      <formula>"len($A:$A)=3"</formula>
    </cfRule>
  </conditionalFormatting>
  <conditionalFormatting sqref="A21:A29">
    <cfRule type="expression" dxfId="136" priority="23" stopIfTrue="1">
      <formula>"len($A:$A)=3"</formula>
    </cfRule>
    <cfRule type="expression" dxfId="135" priority="24" stopIfTrue="1">
      <formula>"len($A:$A)=3"</formula>
    </cfRule>
    <cfRule type="expression" dxfId="134" priority="25" stopIfTrue="1">
      <formula>"len($A:$A)=3"</formula>
    </cfRule>
  </conditionalFormatting>
  <conditionalFormatting sqref="A31:A33">
    <cfRule type="expression" dxfId="133" priority="44" stopIfTrue="1">
      <formula>"len($A:$A)=3"</formula>
    </cfRule>
  </conditionalFormatting>
  <conditionalFormatting sqref="A32:A33">
    <cfRule type="expression" dxfId="132" priority="42" stopIfTrue="1">
      <formula>"len($A:$A)=3"</formula>
    </cfRule>
  </conditionalFormatting>
  <conditionalFormatting sqref="A37:A39">
    <cfRule type="expression" dxfId="131" priority="38" stopIfTrue="1">
      <formula>"len($A:$A)=3"</formula>
    </cfRule>
    <cfRule type="expression" dxfId="130" priority="39" stopIfTrue="1">
      <formula>"len($A:$A)=3"</formula>
    </cfRule>
  </conditionalFormatting>
  <conditionalFormatting sqref="B34:B35">
    <cfRule type="expression" dxfId="129" priority="56" stopIfTrue="1">
      <formula>"len($A:$A)=3"</formula>
    </cfRule>
  </conditionalFormatting>
  <conditionalFormatting sqref="C5:C19">
    <cfRule type="expression" dxfId="128" priority="15" stopIfTrue="1">
      <formula>"len($A:$A)=3"</formula>
    </cfRule>
    <cfRule type="expression" dxfId="127" priority="16" stopIfTrue="1">
      <formula>"len($A:$A)=3"</formula>
    </cfRule>
  </conditionalFormatting>
  <conditionalFormatting sqref="C21:C29">
    <cfRule type="expression" dxfId="126" priority="18" stopIfTrue="1">
      <formula>"len($A:$A)=3"</formula>
    </cfRule>
  </conditionalFormatting>
  <conditionalFormatting sqref="C21:C28">
    <cfRule type="expression" dxfId="125" priority="17" stopIfTrue="1">
      <formula>"len($A:$A)=3"</formula>
    </cfRule>
  </conditionalFormatting>
  <conditionalFormatting sqref="C34:C35">
    <cfRule type="expression" dxfId="124" priority="45" stopIfTrue="1">
      <formula>"len($A:$A)=3"</formula>
    </cfRule>
  </conditionalFormatting>
  <conditionalFormatting sqref="C37:C38">
    <cfRule type="expression" dxfId="123" priority="55" stopIfTrue="1">
      <formula>"len($A:$A)=3"</formula>
    </cfRule>
  </conditionalFormatting>
  <conditionalFormatting sqref="A4 A20">
    <cfRule type="expression" dxfId="122" priority="30" stopIfTrue="1">
      <formula>"len($A:$A)=3"</formula>
    </cfRule>
  </conditionalFormatting>
  <conditionalFormatting sqref="C4 C20">
    <cfRule type="expression" dxfId="121" priority="19" stopIfTrue="1">
      <formula>"len($A:$A)=3"</formula>
    </cfRule>
  </conditionalFormatting>
  <conditionalFormatting sqref="A38:A39 A31:A33">
    <cfRule type="expression" dxfId="120" priority="43" stopIfTrue="1">
      <formula>"len($A:$A)=3"</formula>
    </cfRule>
  </conditionalFormatting>
  <conditionalFormatting sqref="B31:C31 B33:C33">
    <cfRule type="expression" dxfId="119" priority="59" stopIfTrue="1">
      <formula>"len($A:$A)=3"</formula>
    </cfRule>
    <cfRule type="expression" dxfId="118" priority="65" stopIfTrue="1">
      <formula>"len($A:$A)=3"</formula>
    </cfRule>
  </conditionalFormatting>
  <conditionalFormatting sqref="A39 B34:C34">
    <cfRule type="expression" dxfId="117" priority="87" stopIfTrue="1">
      <formula>"len($A:$A)=3"</formula>
    </cfRule>
  </conditionalFormatting>
  <conditionalFormatting sqref="B37:B39 C39">
    <cfRule type="expression" dxfId="116" priority="66" stopIfTrue="1">
      <formula>"len($A:$A)=3"</formula>
    </cfRule>
  </conditionalFormatting>
  <conditionalFormatting sqref="B38:B39 C39">
    <cfRule type="expression" dxfId="115" priority="63" stopIfTrue="1">
      <formula>"len($A:$A)=3"</formula>
    </cfRule>
  </conditionalFormatting>
  <printOptions horizontalCentered="1"/>
  <pageMargins left="0.47222222222222199" right="0.39305555555555599" top="0.74791666666666701" bottom="0.74791666666666701" header="0.31458333333333299" footer="0.31458333333333299"/>
  <pageSetup paperSize="9" scale="75" orientation="portrait" r:id="rId1"/>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sheetPr codeName="Sheet2">
    <tabColor rgb="FF00B0F0"/>
  </sheetPr>
  <dimension ref="A1:F51"/>
  <sheetViews>
    <sheetView showGridLines="0" showZeros="0" view="pageBreakPreview" topLeftCell="B1" zoomScale="90" zoomScaleNormal="90" workbookViewId="0">
      <pane ySplit="3" topLeftCell="A4" activePane="bottomLeft" state="frozen"/>
      <selection pane="bottomLeft" activeCell="D15" sqref="D15"/>
    </sheetView>
  </sheetViews>
  <sheetFormatPr defaultColWidth="9" defaultRowHeight="15"/>
  <cols>
    <col min="1" max="1" width="12.7265625" style="123" customWidth="1"/>
    <col min="2" max="2" width="50.7265625" style="123" customWidth="1"/>
    <col min="3" max="5" width="20.6328125" style="123" customWidth="1"/>
    <col min="6" max="6" width="9.7265625" style="123" customWidth="1"/>
    <col min="7" max="16384" width="9" style="204"/>
  </cols>
  <sheetData>
    <row r="1" spans="1:6" s="377" customFormat="1" ht="45" customHeight="1">
      <c r="A1" s="344"/>
      <c r="B1" s="411" t="s">
        <v>41</v>
      </c>
      <c r="C1" s="411"/>
      <c r="D1" s="411"/>
      <c r="E1" s="411"/>
      <c r="F1" s="340"/>
    </row>
    <row r="2" spans="1:6" ht="19" customHeight="1">
      <c r="A2" s="387"/>
      <c r="B2" s="380"/>
      <c r="C2" s="255"/>
      <c r="E2" s="346" t="s">
        <v>1</v>
      </c>
    </row>
    <row r="3" spans="1:6" s="378" customFormat="1" ht="45" customHeight="1">
      <c r="A3" s="388" t="s">
        <v>42</v>
      </c>
      <c r="B3" s="389" t="s">
        <v>2</v>
      </c>
      <c r="C3" s="136" t="s">
        <v>3</v>
      </c>
      <c r="D3" s="136" t="s">
        <v>4</v>
      </c>
      <c r="E3" s="389" t="s">
        <v>5</v>
      </c>
      <c r="F3" s="390" t="s">
        <v>43</v>
      </c>
    </row>
    <row r="4" spans="1:6" ht="37.5" customHeight="1">
      <c r="A4" s="391" t="s">
        <v>44</v>
      </c>
      <c r="B4" s="392" t="s">
        <v>45</v>
      </c>
      <c r="C4" s="273">
        <v>12731</v>
      </c>
      <c r="D4" s="273">
        <v>17781</v>
      </c>
      <c r="E4" s="232">
        <f t="shared" ref="E4:E30" si="0">IF(C4&gt;0,D4/C4-1,IF(C4&lt;0,-(D4/C4-1),""))</f>
        <v>0.39700000000000002</v>
      </c>
      <c r="F4" s="213" t="str">
        <f t="shared" ref="F4:F38" si="1">IF(LEN(A4)=3,"是",IF(B4&lt;&gt;"",IF(SUM(C4:D4)&lt;&gt;0,"是","否"),"是"))</f>
        <v>是</v>
      </c>
    </row>
    <row r="5" spans="1:6" ht="37.5" customHeight="1">
      <c r="A5" s="391" t="s">
        <v>46</v>
      </c>
      <c r="B5" s="393" t="s">
        <v>47</v>
      </c>
      <c r="C5" s="273">
        <v>0</v>
      </c>
      <c r="D5" s="273">
        <v>0</v>
      </c>
      <c r="E5" s="394" t="str">
        <f t="shared" si="0"/>
        <v/>
      </c>
      <c r="F5" s="213" t="str">
        <f t="shared" si="1"/>
        <v>是</v>
      </c>
    </row>
    <row r="6" spans="1:6" ht="37.5" customHeight="1">
      <c r="A6" s="391" t="s">
        <v>48</v>
      </c>
      <c r="B6" s="393" t="s">
        <v>49</v>
      </c>
      <c r="C6" s="273">
        <v>0</v>
      </c>
      <c r="D6" s="273">
        <v>0</v>
      </c>
      <c r="E6" s="394" t="str">
        <f t="shared" si="0"/>
        <v/>
      </c>
      <c r="F6" s="213" t="str">
        <f t="shared" si="1"/>
        <v>是</v>
      </c>
    </row>
    <row r="7" spans="1:6" ht="37.5" customHeight="1">
      <c r="A7" s="391" t="s">
        <v>50</v>
      </c>
      <c r="B7" s="393" t="s">
        <v>51</v>
      </c>
      <c r="C7" s="273">
        <v>7200</v>
      </c>
      <c r="D7" s="273">
        <v>5654</v>
      </c>
      <c r="E7" s="394">
        <f t="shared" si="0"/>
        <v>-0.215</v>
      </c>
      <c r="F7" s="213" t="str">
        <f t="shared" si="1"/>
        <v>是</v>
      </c>
    </row>
    <row r="8" spans="1:6" ht="37.5" customHeight="1">
      <c r="A8" s="391" t="s">
        <v>52</v>
      </c>
      <c r="B8" s="393" t="s">
        <v>53</v>
      </c>
      <c r="C8" s="273">
        <v>19305</v>
      </c>
      <c r="D8" s="273">
        <v>22950</v>
      </c>
      <c r="E8" s="394">
        <f t="shared" si="0"/>
        <v>0.189</v>
      </c>
      <c r="F8" s="213" t="str">
        <f t="shared" si="1"/>
        <v>是</v>
      </c>
    </row>
    <row r="9" spans="1:6" ht="37.5" customHeight="1">
      <c r="A9" s="391" t="s">
        <v>54</v>
      </c>
      <c r="B9" s="393" t="s">
        <v>55</v>
      </c>
      <c r="C9" s="273">
        <v>879</v>
      </c>
      <c r="D9" s="273">
        <v>10</v>
      </c>
      <c r="E9" s="394">
        <f t="shared" si="0"/>
        <v>-0.98899999999999999</v>
      </c>
      <c r="F9" s="213" t="str">
        <f t="shared" si="1"/>
        <v>是</v>
      </c>
    </row>
    <row r="10" spans="1:6" ht="37.5" customHeight="1">
      <c r="A10" s="391" t="s">
        <v>56</v>
      </c>
      <c r="B10" s="393" t="s">
        <v>57</v>
      </c>
      <c r="C10" s="273">
        <v>138</v>
      </c>
      <c r="D10" s="273">
        <v>196</v>
      </c>
      <c r="E10" s="394">
        <f t="shared" si="0"/>
        <v>0.42</v>
      </c>
      <c r="F10" s="213" t="str">
        <f t="shared" si="1"/>
        <v>是</v>
      </c>
    </row>
    <row r="11" spans="1:6" ht="37.5" customHeight="1">
      <c r="A11" s="391" t="s">
        <v>58</v>
      </c>
      <c r="B11" s="393" t="s">
        <v>59</v>
      </c>
      <c r="C11" s="273">
        <v>8015</v>
      </c>
      <c r="D11" s="273">
        <v>6238</v>
      </c>
      <c r="E11" s="394">
        <f t="shared" si="0"/>
        <v>-0.222</v>
      </c>
      <c r="F11" s="213" t="str">
        <f t="shared" si="1"/>
        <v>是</v>
      </c>
    </row>
    <row r="12" spans="1:6" ht="37.5" customHeight="1">
      <c r="A12" s="391" t="s">
        <v>60</v>
      </c>
      <c r="B12" s="393" t="s">
        <v>61</v>
      </c>
      <c r="C12" s="273">
        <v>3245</v>
      </c>
      <c r="D12" s="273">
        <v>3465</v>
      </c>
      <c r="E12" s="394">
        <f t="shared" si="0"/>
        <v>6.8000000000000005E-2</v>
      </c>
      <c r="F12" s="213" t="str">
        <f t="shared" si="1"/>
        <v>是</v>
      </c>
    </row>
    <row r="13" spans="1:6" ht="37.5" customHeight="1">
      <c r="A13" s="391" t="s">
        <v>62</v>
      </c>
      <c r="B13" s="393" t="s">
        <v>63</v>
      </c>
      <c r="C13" s="273">
        <v>4383</v>
      </c>
      <c r="D13" s="273">
        <v>568</v>
      </c>
      <c r="E13" s="394">
        <f t="shared" si="0"/>
        <v>-0.87</v>
      </c>
      <c r="F13" s="213" t="str">
        <f t="shared" si="1"/>
        <v>是</v>
      </c>
    </row>
    <row r="14" spans="1:6" ht="37.5" customHeight="1">
      <c r="A14" s="391" t="s">
        <v>64</v>
      </c>
      <c r="B14" s="393" t="s">
        <v>65</v>
      </c>
      <c r="C14" s="273">
        <v>30321</v>
      </c>
      <c r="D14" s="273">
        <v>30701</v>
      </c>
      <c r="E14" s="394">
        <f t="shared" si="0"/>
        <v>1.2999999999999999E-2</v>
      </c>
      <c r="F14" s="213" t="str">
        <f t="shared" si="1"/>
        <v>是</v>
      </c>
    </row>
    <row r="15" spans="1:6" ht="37.5" customHeight="1">
      <c r="A15" s="391" t="s">
        <v>66</v>
      </c>
      <c r="B15" s="393" t="s">
        <v>67</v>
      </c>
      <c r="C15" s="273">
        <v>1257</v>
      </c>
      <c r="D15" s="273">
        <v>1163</v>
      </c>
      <c r="E15" s="394">
        <f t="shared" si="0"/>
        <v>-7.4999999999999997E-2</v>
      </c>
      <c r="F15" s="213" t="str">
        <f t="shared" si="1"/>
        <v>是</v>
      </c>
    </row>
    <row r="16" spans="1:6" ht="37.5" customHeight="1">
      <c r="A16" s="391" t="s">
        <v>68</v>
      </c>
      <c r="B16" s="393" t="s">
        <v>69</v>
      </c>
      <c r="C16" s="273">
        <v>0</v>
      </c>
      <c r="D16" s="273">
        <v>0</v>
      </c>
      <c r="E16" s="394" t="str">
        <f t="shared" si="0"/>
        <v/>
      </c>
      <c r="F16" s="213" t="str">
        <f t="shared" si="1"/>
        <v>是</v>
      </c>
    </row>
    <row r="17" spans="1:6" ht="37.5" customHeight="1">
      <c r="A17" s="391" t="s">
        <v>70</v>
      </c>
      <c r="B17" s="393" t="s">
        <v>71</v>
      </c>
      <c r="C17" s="273">
        <v>66926</v>
      </c>
      <c r="D17" s="273">
        <v>67000</v>
      </c>
      <c r="E17" s="394">
        <f t="shared" si="0"/>
        <v>1E-3</v>
      </c>
      <c r="F17" s="213" t="str">
        <f t="shared" si="1"/>
        <v>是</v>
      </c>
    </row>
    <row r="18" spans="1:6" ht="37.5" customHeight="1">
      <c r="A18" s="391" t="s">
        <v>72</v>
      </c>
      <c r="B18" s="393" t="s">
        <v>73</v>
      </c>
      <c r="C18" s="273">
        <v>204</v>
      </c>
      <c r="D18" s="273">
        <v>0</v>
      </c>
      <c r="E18" s="394">
        <f t="shared" si="0"/>
        <v>-1</v>
      </c>
      <c r="F18" s="213" t="str">
        <f t="shared" si="1"/>
        <v>是</v>
      </c>
    </row>
    <row r="19" spans="1:6" ht="37.5" customHeight="1">
      <c r="A19" s="391" t="s">
        <v>74</v>
      </c>
      <c r="B19" s="393" t="s">
        <v>75</v>
      </c>
      <c r="C19" s="273">
        <v>0</v>
      </c>
      <c r="D19" s="273">
        <v>0</v>
      </c>
      <c r="E19" s="394" t="str">
        <f t="shared" si="0"/>
        <v/>
      </c>
      <c r="F19" s="213" t="str">
        <f t="shared" si="1"/>
        <v>是</v>
      </c>
    </row>
    <row r="20" spans="1:6" ht="37.5" customHeight="1">
      <c r="A20" s="391" t="s">
        <v>76</v>
      </c>
      <c r="B20" s="393" t="s">
        <v>77</v>
      </c>
      <c r="C20" s="273">
        <v>0</v>
      </c>
      <c r="D20" s="273">
        <v>0</v>
      </c>
      <c r="E20" s="394" t="str">
        <f t="shared" si="0"/>
        <v/>
      </c>
      <c r="F20" s="213" t="str">
        <f t="shared" si="1"/>
        <v>是</v>
      </c>
    </row>
    <row r="21" spans="1:6" ht="37.5" customHeight="1">
      <c r="A21" s="391" t="s">
        <v>78</v>
      </c>
      <c r="B21" s="393" t="s">
        <v>79</v>
      </c>
      <c r="C21" s="273">
        <v>8123</v>
      </c>
      <c r="D21" s="273">
        <v>351</v>
      </c>
      <c r="E21" s="394">
        <f t="shared" si="0"/>
        <v>-0.95699999999999996</v>
      </c>
      <c r="F21" s="213" t="str">
        <f t="shared" si="1"/>
        <v>是</v>
      </c>
    </row>
    <row r="22" spans="1:6" ht="37.5" customHeight="1">
      <c r="A22" s="391" t="s">
        <v>80</v>
      </c>
      <c r="B22" s="393" t="s">
        <v>81</v>
      </c>
      <c r="C22" s="273">
        <v>4797</v>
      </c>
      <c r="D22" s="273">
        <v>11734</v>
      </c>
      <c r="E22" s="394">
        <f t="shared" si="0"/>
        <v>1.446</v>
      </c>
      <c r="F22" s="213" t="str">
        <f t="shared" si="1"/>
        <v>是</v>
      </c>
    </row>
    <row r="23" spans="1:6" ht="37.5" customHeight="1">
      <c r="A23" s="391" t="s">
        <v>82</v>
      </c>
      <c r="B23" s="393" t="s">
        <v>83</v>
      </c>
      <c r="C23" s="273">
        <v>0</v>
      </c>
      <c r="D23" s="273">
        <v>0</v>
      </c>
      <c r="E23" s="394" t="str">
        <f t="shared" si="0"/>
        <v/>
      </c>
      <c r="F23" s="213" t="str">
        <f t="shared" si="1"/>
        <v>是</v>
      </c>
    </row>
    <row r="24" spans="1:6" ht="37.5" customHeight="1">
      <c r="A24" s="391" t="s">
        <v>84</v>
      </c>
      <c r="B24" s="393" t="s">
        <v>85</v>
      </c>
      <c r="C24" s="273">
        <v>721</v>
      </c>
      <c r="D24" s="273">
        <v>789</v>
      </c>
      <c r="E24" s="394">
        <f t="shared" si="0"/>
        <v>9.4E-2</v>
      </c>
      <c r="F24" s="213" t="str">
        <f t="shared" si="1"/>
        <v>是</v>
      </c>
    </row>
    <row r="25" spans="1:6" ht="37.5" customHeight="1">
      <c r="A25" s="391" t="s">
        <v>86</v>
      </c>
      <c r="B25" s="393" t="s">
        <v>87</v>
      </c>
      <c r="C25" s="273">
        <v>0</v>
      </c>
      <c r="D25" s="273">
        <v>4000</v>
      </c>
      <c r="E25" s="394" t="str">
        <f t="shared" si="0"/>
        <v/>
      </c>
      <c r="F25" s="213" t="str">
        <f t="shared" si="1"/>
        <v>是</v>
      </c>
    </row>
    <row r="26" spans="1:6" ht="37.5" customHeight="1">
      <c r="A26" s="391" t="s">
        <v>88</v>
      </c>
      <c r="B26" s="393" t="s">
        <v>89</v>
      </c>
      <c r="C26" s="273">
        <v>1133</v>
      </c>
      <c r="D26" s="273">
        <v>1900</v>
      </c>
      <c r="E26" s="394">
        <f t="shared" si="0"/>
        <v>0.67700000000000005</v>
      </c>
      <c r="F26" s="213" t="str">
        <f t="shared" si="1"/>
        <v>是</v>
      </c>
    </row>
    <row r="27" spans="1:6" ht="37.5" customHeight="1">
      <c r="A27" s="391" t="s">
        <v>90</v>
      </c>
      <c r="B27" s="393" t="s">
        <v>91</v>
      </c>
      <c r="C27" s="273">
        <v>11</v>
      </c>
      <c r="D27" s="273">
        <v>0</v>
      </c>
      <c r="E27" s="394">
        <f t="shared" si="0"/>
        <v>-1</v>
      </c>
      <c r="F27" s="213" t="str">
        <f t="shared" si="1"/>
        <v>是</v>
      </c>
    </row>
    <row r="28" spans="1:6" ht="37.5" customHeight="1">
      <c r="A28" s="391" t="s">
        <v>92</v>
      </c>
      <c r="B28" s="393" t="s">
        <v>93</v>
      </c>
      <c r="C28" s="273">
        <v>0</v>
      </c>
      <c r="D28" s="273">
        <v>0</v>
      </c>
      <c r="E28" s="394" t="str">
        <f t="shared" si="0"/>
        <v/>
      </c>
      <c r="F28" s="213" t="str">
        <f t="shared" si="1"/>
        <v>是</v>
      </c>
    </row>
    <row r="29" spans="1:6" ht="37.5" customHeight="1">
      <c r="A29" s="391"/>
      <c r="B29" s="393"/>
      <c r="C29" s="273"/>
      <c r="D29" s="273"/>
      <c r="E29" s="394" t="str">
        <f t="shared" si="0"/>
        <v/>
      </c>
      <c r="F29" s="213" t="str">
        <f t="shared" si="1"/>
        <v>是</v>
      </c>
    </row>
    <row r="30" spans="1:6" s="254" customFormat="1" ht="37.5" customHeight="1">
      <c r="A30" s="395"/>
      <c r="B30" s="243" t="s">
        <v>94</v>
      </c>
      <c r="C30" s="366">
        <f>SUM(C4:C28)</f>
        <v>169389</v>
      </c>
      <c r="D30" s="366">
        <f>SUM(D4:D28)</f>
        <v>174500</v>
      </c>
      <c r="E30" s="396">
        <f t="shared" si="0"/>
        <v>0.03</v>
      </c>
      <c r="F30" s="213" t="str">
        <f t="shared" si="1"/>
        <v>是</v>
      </c>
    </row>
    <row r="31" spans="1:6" ht="37.5" customHeight="1">
      <c r="A31" s="397">
        <v>230</v>
      </c>
      <c r="B31" s="367" t="s">
        <v>95</v>
      </c>
      <c r="C31" s="366">
        <f>SUM(C32:C35)</f>
        <v>87114</v>
      </c>
      <c r="D31" s="366">
        <f>SUM(D32:D35)</f>
        <v>56322</v>
      </c>
      <c r="E31" s="368"/>
      <c r="F31" s="213" t="str">
        <f t="shared" si="1"/>
        <v>是</v>
      </c>
    </row>
    <row r="32" spans="1:6" ht="37.5" customHeight="1">
      <c r="A32" s="398">
        <v>23006</v>
      </c>
      <c r="B32" s="369" t="s">
        <v>96</v>
      </c>
      <c r="C32" s="273">
        <v>71491</v>
      </c>
      <c r="D32" s="273">
        <v>56322</v>
      </c>
      <c r="E32" s="370"/>
      <c r="F32" s="213" t="str">
        <f t="shared" si="1"/>
        <v>是</v>
      </c>
    </row>
    <row r="33" spans="1:6" ht="36" customHeight="1">
      <c r="A33" s="391">
        <v>23008</v>
      </c>
      <c r="B33" s="369" t="s">
        <v>97</v>
      </c>
      <c r="C33" s="273"/>
      <c r="D33" s="273"/>
      <c r="E33" s="371" t="str">
        <f>IF(C33&lt;&gt;0,IF((D33/C33-1)&lt;-30%,"",IF((D33/C33-1)&gt;150%,"",D33/C33-1)),"")</f>
        <v/>
      </c>
      <c r="F33" s="213" t="str">
        <f t="shared" si="1"/>
        <v>否</v>
      </c>
    </row>
    <row r="34" spans="1:6" ht="37.5" customHeight="1">
      <c r="A34" s="399">
        <v>23015</v>
      </c>
      <c r="B34" s="372" t="s">
        <v>98</v>
      </c>
      <c r="C34" s="273">
        <v>15623</v>
      </c>
      <c r="D34" s="273"/>
      <c r="E34" s="371"/>
      <c r="F34" s="213" t="str">
        <f t="shared" si="1"/>
        <v>是</v>
      </c>
    </row>
    <row r="35" spans="1:6" s="343" customFormat="1" ht="36" customHeight="1">
      <c r="A35" s="399">
        <v>23016</v>
      </c>
      <c r="B35" s="372" t="s">
        <v>99</v>
      </c>
      <c r="C35" s="273"/>
      <c r="D35" s="273"/>
      <c r="E35" s="373"/>
      <c r="F35" s="213" t="str">
        <f t="shared" si="1"/>
        <v>否</v>
      </c>
    </row>
    <row r="36" spans="1:6" s="343" customFormat="1" ht="37.5" customHeight="1">
      <c r="A36" s="397">
        <v>231</v>
      </c>
      <c r="B36" s="148" t="s">
        <v>100</v>
      </c>
      <c r="C36" s="366">
        <v>10960</v>
      </c>
      <c r="D36" s="366">
        <v>3300</v>
      </c>
      <c r="E36" s="373"/>
      <c r="F36" s="213" t="str">
        <f t="shared" si="1"/>
        <v>是</v>
      </c>
    </row>
    <row r="37" spans="1:6" s="343" customFormat="1" ht="37.5" customHeight="1">
      <c r="A37" s="397">
        <v>23009</v>
      </c>
      <c r="B37" s="374" t="s">
        <v>101</v>
      </c>
      <c r="C37" s="366">
        <v>21334</v>
      </c>
      <c r="D37" s="366"/>
      <c r="E37" s="375"/>
      <c r="F37" s="213" t="str">
        <f t="shared" si="1"/>
        <v>是</v>
      </c>
    </row>
    <row r="38" spans="1:6" ht="37.5" customHeight="1">
      <c r="A38" s="395"/>
      <c r="B38" s="376" t="s">
        <v>102</v>
      </c>
      <c r="C38" s="366">
        <f>C30+C31+C36+C37</f>
        <v>288797</v>
      </c>
      <c r="D38" s="366">
        <f>D30+D31+D36+D37</f>
        <v>234122</v>
      </c>
      <c r="E38" s="375"/>
      <c r="F38" s="213" t="str">
        <f t="shared" si="1"/>
        <v>是</v>
      </c>
    </row>
    <row r="39" spans="1:6">
      <c r="B39" s="400"/>
      <c r="D39" s="401"/>
    </row>
    <row r="41" spans="1:6">
      <c r="D41" s="401"/>
    </row>
    <row r="43" spans="1:6">
      <c r="D43" s="401"/>
    </row>
    <row r="44" spans="1:6">
      <c r="D44" s="401"/>
    </row>
    <row r="46" spans="1:6">
      <c r="D46" s="401"/>
    </row>
    <row r="47" spans="1:6">
      <c r="D47" s="401"/>
    </row>
    <row r="48" spans="1:6">
      <c r="D48" s="401"/>
    </row>
    <row r="49" spans="4:4">
      <c r="D49" s="401"/>
    </row>
    <row r="51" spans="4:4">
      <c r="D51" s="401"/>
    </row>
  </sheetData>
  <mergeCells count="1">
    <mergeCell ref="B1:E1"/>
  </mergeCells>
  <phoneticPr fontId="82" type="noConversion"/>
  <conditionalFormatting sqref="C34">
    <cfRule type="expression" dxfId="114" priority="14" stopIfTrue="1">
      <formula>"len($A:$A)=3"</formula>
    </cfRule>
  </conditionalFormatting>
  <conditionalFormatting sqref="D37:E37">
    <cfRule type="cellIs" dxfId="113" priority="1" stopIfTrue="1" operator="lessThan">
      <formula>0</formula>
    </cfRule>
    <cfRule type="cellIs" dxfId="112" priority="2" stopIfTrue="1" operator="greaterThan">
      <formula>5</formula>
    </cfRule>
  </conditionalFormatting>
  <conditionalFormatting sqref="F4:F39">
    <cfRule type="cellIs" dxfId="111" priority="11" stopIfTrue="1" operator="lessThan">
      <formula>0</formula>
    </cfRule>
  </conditionalFormatting>
  <conditionalFormatting sqref="E2 E31 D32:E32 E38 D39:E44">
    <cfRule type="cellIs" dxfId="110" priority="27" stopIfTrue="1" operator="lessThanOrEqual">
      <formula>-1</formula>
    </cfRule>
  </conditionalFormatting>
  <conditionalFormatting sqref="D33:E34">
    <cfRule type="cellIs" dxfId="109" priority="29" stopIfTrue="1" operator="lessThan">
      <formula>0</formula>
    </cfRule>
    <cfRule type="cellIs" dxfId="108" priority="30" stopIfTrue="1" operator="greaterThan">
      <formula>5</formula>
    </cfRule>
  </conditionalFormatting>
  <conditionalFormatting sqref="A34:B35">
    <cfRule type="expression" dxfId="107" priority="9" stopIfTrue="1">
      <formula>"len($A:$A)=3"</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sheetPr codeName="Sheet3">
    <tabColor rgb="FF00B0F0"/>
  </sheetPr>
  <dimension ref="A1:J44"/>
  <sheetViews>
    <sheetView showGridLines="0" showZeros="0" view="pageBreakPreview" zoomScaleNormal="90" workbookViewId="0">
      <pane ySplit="3" topLeftCell="A4" activePane="bottomLeft" state="frozen"/>
      <selection pane="bottomLeft" activeCell="D15" sqref="D15"/>
    </sheetView>
  </sheetViews>
  <sheetFormatPr defaultColWidth="9" defaultRowHeight="15"/>
  <cols>
    <col min="1" max="1" width="50.7265625" style="123" customWidth="1"/>
    <col min="2" max="4" width="20.6328125" style="123" customWidth="1"/>
    <col min="5" max="16384" width="9" style="204"/>
  </cols>
  <sheetData>
    <row r="1" spans="1:10" s="377" customFormat="1" ht="45" customHeight="1">
      <c r="A1" s="411" t="s">
        <v>103</v>
      </c>
      <c r="B1" s="411"/>
      <c r="C1" s="411"/>
      <c r="D1" s="411"/>
    </row>
    <row r="2" spans="1:10" ht="19" customHeight="1">
      <c r="A2" s="380"/>
      <c r="B2" s="255"/>
      <c r="C2" s="255"/>
      <c r="D2" s="346" t="s">
        <v>1</v>
      </c>
    </row>
    <row r="3" spans="1:10" s="378" customFormat="1" ht="45" customHeight="1">
      <c r="A3" s="257" t="s">
        <v>2</v>
      </c>
      <c r="B3" s="136" t="s">
        <v>3</v>
      </c>
      <c r="C3" s="136" t="s">
        <v>4</v>
      </c>
      <c r="D3" s="136" t="s">
        <v>104</v>
      </c>
    </row>
    <row r="4" spans="1:10" ht="32.15" customHeight="1">
      <c r="A4" s="381" t="s">
        <v>6</v>
      </c>
      <c r="B4" s="70">
        <f>SUM(B5:B19)</f>
        <v>149058</v>
      </c>
      <c r="C4" s="70">
        <f>SUM(C5:C19)</f>
        <v>160000</v>
      </c>
      <c r="D4" s="238">
        <f t="shared" ref="D4:D30" si="0">IF(B4&gt;0,C4/B4-1,IF(B4&lt;0,-(C4/B4-1),""))</f>
        <v>7.2999999999999995E-2</v>
      </c>
    </row>
    <row r="5" spans="1:10" ht="32.15" customHeight="1">
      <c r="A5" s="382" t="s">
        <v>7</v>
      </c>
      <c r="B5" s="72">
        <v>83640</v>
      </c>
      <c r="C5" s="273">
        <v>88000</v>
      </c>
      <c r="D5" s="383">
        <f t="shared" si="0"/>
        <v>5.1999999999999998E-2</v>
      </c>
    </row>
    <row r="6" spans="1:10" ht="32.15" customHeight="1">
      <c r="A6" s="382" t="s">
        <v>8</v>
      </c>
      <c r="B6" s="72">
        <v>13170</v>
      </c>
      <c r="C6" s="273">
        <v>20740</v>
      </c>
      <c r="D6" s="383">
        <f t="shared" si="0"/>
        <v>0.57499999999999996</v>
      </c>
    </row>
    <row r="7" spans="1:10" ht="32.15" customHeight="1">
      <c r="A7" s="382" t="s">
        <v>9</v>
      </c>
      <c r="B7" s="72">
        <v>2817</v>
      </c>
      <c r="C7" s="273">
        <v>2080</v>
      </c>
      <c r="D7" s="383">
        <f t="shared" si="0"/>
        <v>-0.26200000000000001</v>
      </c>
    </row>
    <row r="8" spans="1:10" customFormat="1" ht="32.15" customHeight="1">
      <c r="A8" s="382" t="s">
        <v>10</v>
      </c>
      <c r="B8" s="72"/>
      <c r="C8" s="273"/>
      <c r="D8" s="383" t="str">
        <f t="shared" si="0"/>
        <v/>
      </c>
      <c r="J8" s="204"/>
    </row>
    <row r="9" spans="1:10" ht="32.15" customHeight="1">
      <c r="A9" s="382" t="s">
        <v>11</v>
      </c>
      <c r="B9" s="72">
        <v>11247</v>
      </c>
      <c r="C9" s="273">
        <v>10560</v>
      </c>
      <c r="D9" s="383">
        <f t="shared" si="0"/>
        <v>-6.0999999999999999E-2</v>
      </c>
    </row>
    <row r="10" spans="1:10" customFormat="1" ht="32.15" customHeight="1">
      <c r="A10" s="382" t="s">
        <v>12</v>
      </c>
      <c r="B10" s="72">
        <v>3673</v>
      </c>
      <c r="C10" s="273">
        <v>7300</v>
      </c>
      <c r="D10" s="383">
        <f t="shared" si="0"/>
        <v>0.98699999999999999</v>
      </c>
      <c r="J10" s="204"/>
    </row>
    <row r="11" spans="1:10" customFormat="1" ht="32.15" customHeight="1">
      <c r="A11" s="382" t="s">
        <v>13</v>
      </c>
      <c r="B11" s="72">
        <v>5831</v>
      </c>
      <c r="C11" s="273">
        <v>6100</v>
      </c>
      <c r="D11" s="383">
        <f t="shared" si="0"/>
        <v>4.5999999999999999E-2</v>
      </c>
      <c r="J11" s="204"/>
    </row>
    <row r="12" spans="1:10" customFormat="1" ht="32.15" customHeight="1">
      <c r="A12" s="382" t="s">
        <v>14</v>
      </c>
      <c r="B12" s="72">
        <v>2659</v>
      </c>
      <c r="C12" s="273">
        <v>6700</v>
      </c>
      <c r="D12" s="383">
        <f t="shared" si="0"/>
        <v>1.52</v>
      </c>
      <c r="J12" s="204"/>
    </row>
    <row r="13" spans="1:10" customFormat="1" ht="32.15" customHeight="1">
      <c r="A13" s="382" t="s">
        <v>15</v>
      </c>
      <c r="B13" s="72">
        <v>5497</v>
      </c>
      <c r="C13" s="273">
        <v>4500</v>
      </c>
      <c r="D13" s="383">
        <f t="shared" si="0"/>
        <v>-0.18099999999999999</v>
      </c>
      <c r="J13" s="204"/>
    </row>
    <row r="14" spans="1:10" customFormat="1" ht="32.15" customHeight="1">
      <c r="A14" s="382" t="s">
        <v>16</v>
      </c>
      <c r="B14" s="72">
        <v>4683</v>
      </c>
      <c r="C14" s="273">
        <v>4500</v>
      </c>
      <c r="D14" s="383">
        <f t="shared" si="0"/>
        <v>-3.9E-2</v>
      </c>
      <c r="J14" s="204"/>
    </row>
    <row r="15" spans="1:10" ht="32.15" customHeight="1">
      <c r="A15" s="382" t="s">
        <v>17</v>
      </c>
      <c r="B15" s="72">
        <v>4110</v>
      </c>
      <c r="C15" s="273">
        <v>0</v>
      </c>
      <c r="D15" s="383">
        <f t="shared" si="0"/>
        <v>-1</v>
      </c>
    </row>
    <row r="16" spans="1:10" customFormat="1" ht="32.15" customHeight="1">
      <c r="A16" s="382" t="s">
        <v>18</v>
      </c>
      <c r="B16" s="72">
        <v>11201</v>
      </c>
      <c r="C16" s="273">
        <v>9000</v>
      </c>
      <c r="D16" s="383">
        <f t="shared" si="0"/>
        <v>-0.19700000000000001</v>
      </c>
      <c r="J16" s="204"/>
    </row>
    <row r="17" spans="1:10" customFormat="1" ht="32.15" customHeight="1">
      <c r="A17" s="382" t="s">
        <v>19</v>
      </c>
      <c r="B17" s="72">
        <v>306</v>
      </c>
      <c r="C17" s="273">
        <v>260</v>
      </c>
      <c r="D17" s="383">
        <f t="shared" si="0"/>
        <v>-0.15</v>
      </c>
      <c r="J17" s="204"/>
    </row>
    <row r="18" spans="1:10" customFormat="1" ht="32.15" customHeight="1">
      <c r="A18" s="382" t="s">
        <v>20</v>
      </c>
      <c r="B18" s="72">
        <v>182</v>
      </c>
      <c r="C18" s="273">
        <v>220</v>
      </c>
      <c r="D18" s="383">
        <f t="shared" si="0"/>
        <v>0.20899999999999999</v>
      </c>
      <c r="J18" s="204"/>
    </row>
    <row r="19" spans="1:10" customFormat="1" ht="32.15" customHeight="1">
      <c r="A19" s="382" t="s">
        <v>21</v>
      </c>
      <c r="B19" s="72">
        <v>42</v>
      </c>
      <c r="C19" s="273">
        <v>40</v>
      </c>
      <c r="D19" s="383">
        <f t="shared" si="0"/>
        <v>-4.8000000000000001E-2</v>
      </c>
      <c r="J19" s="204"/>
    </row>
    <row r="20" spans="1:10" ht="32.15" customHeight="1">
      <c r="A20" s="381" t="s">
        <v>22</v>
      </c>
      <c r="B20" s="70">
        <f>SUM(B21:B28)</f>
        <v>12272</v>
      </c>
      <c r="C20" s="70">
        <f>SUM(C21:C28)</f>
        <v>9500</v>
      </c>
      <c r="D20" s="291">
        <f t="shared" si="0"/>
        <v>-0.22600000000000001</v>
      </c>
    </row>
    <row r="21" spans="1:10" ht="32.15" customHeight="1">
      <c r="A21" s="382" t="s">
        <v>23</v>
      </c>
      <c r="B21" s="72">
        <v>5336</v>
      </c>
      <c r="C21" s="273">
        <v>5000</v>
      </c>
      <c r="D21" s="383">
        <f t="shared" si="0"/>
        <v>-6.3E-2</v>
      </c>
    </row>
    <row r="22" spans="1:10" ht="32.15" customHeight="1">
      <c r="A22" s="382" t="s">
        <v>24</v>
      </c>
      <c r="B22" s="72">
        <v>3666</v>
      </c>
      <c r="C22" s="273">
        <v>2500</v>
      </c>
      <c r="D22" s="383">
        <f t="shared" si="0"/>
        <v>-0.318</v>
      </c>
    </row>
    <row r="23" spans="1:10" ht="32.15" customHeight="1">
      <c r="A23" s="382" t="s">
        <v>25</v>
      </c>
      <c r="B23" s="72">
        <v>2873</v>
      </c>
      <c r="C23" s="273">
        <v>2000</v>
      </c>
      <c r="D23" s="383">
        <f t="shared" si="0"/>
        <v>-0.30399999999999999</v>
      </c>
    </row>
    <row r="24" spans="1:10" ht="32.15" customHeight="1">
      <c r="A24" s="382" t="s">
        <v>26</v>
      </c>
      <c r="B24" s="72">
        <v>0</v>
      </c>
      <c r="C24" s="273"/>
      <c r="D24" s="383" t="str">
        <f t="shared" si="0"/>
        <v/>
      </c>
    </row>
    <row r="25" spans="1:10" ht="32.15" customHeight="1">
      <c r="A25" s="382" t="s">
        <v>27</v>
      </c>
      <c r="B25" s="72">
        <v>295</v>
      </c>
      <c r="C25" s="273"/>
      <c r="D25" s="383">
        <f t="shared" si="0"/>
        <v>-1</v>
      </c>
    </row>
    <row r="26" spans="1:10" customFormat="1" ht="32.15" customHeight="1">
      <c r="A26" s="382" t="s">
        <v>28</v>
      </c>
      <c r="B26" s="72"/>
      <c r="C26" s="273"/>
      <c r="D26" s="383" t="str">
        <f t="shared" si="0"/>
        <v/>
      </c>
      <c r="J26" s="204"/>
    </row>
    <row r="27" spans="1:10" ht="32.15" customHeight="1">
      <c r="A27" s="382" t="s">
        <v>29</v>
      </c>
      <c r="B27" s="72"/>
      <c r="C27" s="273"/>
      <c r="D27" s="383" t="str">
        <f t="shared" si="0"/>
        <v/>
      </c>
    </row>
    <row r="28" spans="1:10" ht="32.15" customHeight="1">
      <c r="A28" s="382" t="s">
        <v>30</v>
      </c>
      <c r="B28" s="72">
        <v>102</v>
      </c>
      <c r="C28" s="273"/>
      <c r="D28" s="383">
        <f t="shared" si="0"/>
        <v>-1</v>
      </c>
    </row>
    <row r="29" spans="1:10" ht="32.15" customHeight="1">
      <c r="A29" s="382"/>
      <c r="B29" s="72"/>
      <c r="C29" s="273"/>
      <c r="D29" s="291" t="str">
        <f t="shared" si="0"/>
        <v/>
      </c>
    </row>
    <row r="30" spans="1:10" s="254" customFormat="1" ht="32.15" customHeight="1">
      <c r="A30" s="243" t="s">
        <v>105</v>
      </c>
      <c r="B30" s="70">
        <f>SUM(B20,B4)</f>
        <v>161330</v>
      </c>
      <c r="C30" s="70">
        <f>SUM(C20,C4)</f>
        <v>169500</v>
      </c>
      <c r="D30" s="291">
        <f t="shared" si="0"/>
        <v>5.0999999999999997E-2</v>
      </c>
    </row>
    <row r="31" spans="1:10" ht="32.15" customHeight="1">
      <c r="A31" s="384" t="s">
        <v>32</v>
      </c>
      <c r="B31" s="70">
        <f>SUM(B32:B39)</f>
        <v>127467</v>
      </c>
      <c r="C31" s="70">
        <f>SUM(C32:C39)</f>
        <v>64622</v>
      </c>
      <c r="D31" s="293"/>
    </row>
    <row r="32" spans="1:10" ht="32.15" customHeight="1">
      <c r="A32" s="245" t="s">
        <v>33</v>
      </c>
      <c r="B32" s="72">
        <v>452</v>
      </c>
      <c r="C32" s="273">
        <v>452</v>
      </c>
      <c r="D32" s="275"/>
    </row>
    <row r="33" spans="1:10" ht="32.15" customHeight="1">
      <c r="A33" s="245" t="s">
        <v>34</v>
      </c>
      <c r="B33" s="72">
        <v>51918</v>
      </c>
      <c r="C33" s="273">
        <v>35477</v>
      </c>
      <c r="D33" s="275"/>
    </row>
    <row r="34" spans="1:10" ht="32.15" customHeight="1">
      <c r="A34" s="245" t="s">
        <v>106</v>
      </c>
      <c r="B34" s="72"/>
      <c r="C34" s="273"/>
      <c r="D34" s="275"/>
    </row>
    <row r="35" spans="1:10" ht="32.15" customHeight="1">
      <c r="A35" s="245" t="s">
        <v>35</v>
      </c>
      <c r="B35" s="72">
        <v>21520</v>
      </c>
      <c r="C35" s="273">
        <v>21334</v>
      </c>
      <c r="D35" s="275"/>
    </row>
    <row r="36" spans="1:10" ht="32.15" customHeight="1">
      <c r="A36" s="245" t="s">
        <v>36</v>
      </c>
      <c r="B36" s="72">
        <v>43057</v>
      </c>
      <c r="C36" s="273"/>
      <c r="D36" s="275"/>
    </row>
    <row r="37" spans="1:10" s="379" customFormat="1" ht="37.5" customHeight="1">
      <c r="A37" s="245" t="s">
        <v>37</v>
      </c>
      <c r="B37" s="236">
        <v>10520</v>
      </c>
      <c r="C37" s="236">
        <v>2970</v>
      </c>
      <c r="D37" s="385"/>
      <c r="J37" s="204"/>
    </row>
    <row r="38" spans="1:10" s="343" customFormat="1" ht="32.15" customHeight="1">
      <c r="A38" s="247" t="s">
        <v>38</v>
      </c>
      <c r="B38" s="72"/>
      <c r="C38" s="273"/>
      <c r="D38" s="275"/>
      <c r="J38" s="204"/>
    </row>
    <row r="39" spans="1:10" s="343" customFormat="1" ht="32.15" customHeight="1">
      <c r="A39" s="247" t="s">
        <v>39</v>
      </c>
      <c r="B39" s="72"/>
      <c r="C39" s="273">
        <v>4389</v>
      </c>
      <c r="D39" s="385"/>
    </row>
    <row r="40" spans="1:10" ht="32.15" customHeight="1">
      <c r="A40" s="376" t="s">
        <v>40</v>
      </c>
      <c r="B40" s="70">
        <f>SUM(B30:B31)</f>
        <v>288797</v>
      </c>
      <c r="C40" s="70">
        <f>SUM(C30:C31)</f>
        <v>234122</v>
      </c>
      <c r="D40" s="293"/>
    </row>
    <row r="41" spans="1:10">
      <c r="C41" s="386"/>
    </row>
    <row r="42" spans="1:10">
      <c r="C42" s="386"/>
    </row>
    <row r="43" spans="1:10">
      <c r="C43" s="386"/>
    </row>
    <row r="44" spans="1:10">
      <c r="C44" s="386"/>
    </row>
  </sheetData>
  <mergeCells count="1">
    <mergeCell ref="A1:D1"/>
  </mergeCells>
  <phoneticPr fontId="82" type="noConversion"/>
  <conditionalFormatting sqref="D2">
    <cfRule type="cellIs" dxfId="106" priority="49" stopIfTrue="1" operator="lessThanOrEqual">
      <formula>-1</formula>
    </cfRule>
  </conditionalFormatting>
  <conditionalFormatting sqref="C4">
    <cfRule type="expression" dxfId="105" priority="5" stopIfTrue="1">
      <formula>"len($A:$A)=3"</formula>
    </cfRule>
  </conditionalFormatting>
  <conditionalFormatting sqref="B29">
    <cfRule type="expression" dxfId="104" priority="16" stopIfTrue="1">
      <formula>"len($A:$A)=3"</formula>
    </cfRule>
    <cfRule type="expression" dxfId="103" priority="15" stopIfTrue="1">
      <formula>"len($A:$A)=3"</formula>
    </cfRule>
  </conditionalFormatting>
  <conditionalFormatting sqref="A37">
    <cfRule type="expression" dxfId="102" priority="1" stopIfTrue="1">
      <formula>"len($A:$A)=3"</formula>
    </cfRule>
  </conditionalFormatting>
  <conditionalFormatting sqref="B37">
    <cfRule type="expression" dxfId="101" priority="3" stopIfTrue="1">
      <formula>"len($A:$A)=3"</formula>
    </cfRule>
  </conditionalFormatting>
  <conditionalFormatting sqref="C37">
    <cfRule type="expression" dxfId="100" priority="2" stopIfTrue="1">
      <formula>"len($A:$A)=3"</formula>
    </cfRule>
  </conditionalFormatting>
  <conditionalFormatting sqref="A5:A19">
    <cfRule type="expression" dxfId="99" priority="11" stopIfTrue="1">
      <formula>"len($A:$A)=3"</formula>
    </cfRule>
    <cfRule type="expression" dxfId="98" priority="10" stopIfTrue="1">
      <formula>"len($A:$A)=3"</formula>
    </cfRule>
    <cfRule type="expression" dxfId="97" priority="9" stopIfTrue="1">
      <formula>"len($A:$A)=3"</formula>
    </cfRule>
  </conditionalFormatting>
  <conditionalFormatting sqref="A21:A29">
    <cfRule type="expression" dxfId="96" priority="8" stopIfTrue="1">
      <formula>"len($A:$A)=3"</formula>
    </cfRule>
    <cfRule type="expression" dxfId="95" priority="7" stopIfTrue="1">
      <formula>"len($A:$A)=3"</formula>
    </cfRule>
    <cfRule type="expression" dxfId="94" priority="6" stopIfTrue="1">
      <formula>"len($A:$A)=3"</formula>
    </cfRule>
  </conditionalFormatting>
  <conditionalFormatting sqref="A32:A33">
    <cfRule type="expression" dxfId="93" priority="27" stopIfTrue="1">
      <formula>"len($A:$A)=3"</formula>
    </cfRule>
  </conditionalFormatting>
  <conditionalFormatting sqref="A38:A39">
    <cfRule type="expression" dxfId="92" priority="22" stopIfTrue="1">
      <formula>"len($A:$A)=3"</formula>
    </cfRule>
    <cfRule type="expression" dxfId="91" priority="23" stopIfTrue="1">
      <formula>"len($A:$A)=3"</formula>
    </cfRule>
    <cfRule type="expression" dxfId="90" priority="24" stopIfTrue="1">
      <formula>"len($A:$A)=3"</formula>
    </cfRule>
  </conditionalFormatting>
  <conditionalFormatting sqref="B21:B28">
    <cfRule type="expression" dxfId="89" priority="12" stopIfTrue="1">
      <formula>"len($A:$A)=3"</formula>
    </cfRule>
  </conditionalFormatting>
  <conditionalFormatting sqref="B32:B33">
    <cfRule type="expression" dxfId="88" priority="53" stopIfTrue="1">
      <formula>"len($A:$A)=3"</formula>
    </cfRule>
  </conditionalFormatting>
  <conditionalFormatting sqref="A4:B4 B5:B19">
    <cfRule type="expression" dxfId="87" priority="14" stopIfTrue="1">
      <formula>"len($A:$A)=3"</formula>
    </cfRule>
  </conditionalFormatting>
  <conditionalFormatting sqref="A4:B4 B5:B19 A20:B20 B21:B28">
    <cfRule type="expression" dxfId="86" priority="13" stopIfTrue="1">
      <formula>"len($A:$A)=3"</formula>
    </cfRule>
  </conditionalFormatting>
  <conditionalFormatting sqref="C4 C20">
    <cfRule type="expression" dxfId="85" priority="4" stopIfTrue="1">
      <formula>"len($A:$A)=3"</formula>
    </cfRule>
  </conditionalFormatting>
  <conditionalFormatting sqref="A34:B34 A31">
    <cfRule type="expression" dxfId="84" priority="28" stopIfTrue="1">
      <formula>"len($A:$A)=3"</formula>
    </cfRule>
  </conditionalFormatting>
  <conditionalFormatting sqref="A31:A33 A39">
    <cfRule type="expression" dxfId="83" priority="29" stopIfTrue="1">
      <formula>"len($A:$A)=3"</formula>
    </cfRule>
  </conditionalFormatting>
  <conditionalFormatting sqref="B31:B33 C31">
    <cfRule type="expression" dxfId="82" priority="54" stopIfTrue="1">
      <formula>"len($A:$A)=3"</formula>
    </cfRule>
  </conditionalFormatting>
  <conditionalFormatting sqref="B31:B33 B38:B39 C31">
    <cfRule type="expression" dxfId="81" priority="68" stopIfTrue="1">
      <formula>"len($A:$A)=3"</formula>
    </cfRule>
  </conditionalFormatting>
  <conditionalFormatting sqref="A35:A36 A38:A44">
    <cfRule type="expression" dxfId="80" priority="25" stopIfTrue="1">
      <formula>"len($A:$A)=3"</formula>
    </cfRule>
  </conditionalFormatting>
  <conditionalFormatting sqref="B35:B36 B38:B39">
    <cfRule type="expression" dxfId="79" priority="51" stopIfTrue="1">
      <formula>"len($A:$A)=3"</formula>
    </cfRule>
  </conditionalFormatting>
  <conditionalFormatting sqref="C40:C44 A40:B58 B39">
    <cfRule type="expression" dxfId="78" priority="56" stopIfTrue="1">
      <formula>"len($A:$A)=3"</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sheetPr codeName="Sheet4">
    <tabColor rgb="FF00B0F0"/>
  </sheetPr>
  <dimension ref="A1:D1310"/>
  <sheetViews>
    <sheetView showGridLines="0" showZeros="0" view="pageBreakPreview" zoomScaleNormal="100" workbookViewId="0">
      <pane xSplit="1" ySplit="3" topLeftCell="B4" activePane="bottomRight" state="frozen"/>
      <selection pane="topRight"/>
      <selection pane="bottomLeft"/>
      <selection pane="bottomRight" activeCell="F13" sqref="F13"/>
    </sheetView>
  </sheetViews>
  <sheetFormatPr defaultColWidth="9" defaultRowHeight="15"/>
  <cols>
    <col min="1" max="1" width="50.6328125" style="123" customWidth="1"/>
    <col min="2" max="3" width="20.6328125" style="123" customWidth="1"/>
    <col min="4" max="4" width="20.6328125" style="253" customWidth="1"/>
    <col min="5" max="7" width="9" style="123"/>
    <col min="8" max="8" width="13.7265625" style="123"/>
    <col min="9" max="16382" width="9" style="123"/>
    <col min="16383" max="16383" width="7.36328125" style="123"/>
    <col min="16384" max="16384" width="9" style="123"/>
  </cols>
  <sheetData>
    <row r="1" spans="1:4" s="340" customFormat="1" ht="45" customHeight="1">
      <c r="A1" s="411" t="s">
        <v>107</v>
      </c>
      <c r="B1" s="411"/>
      <c r="C1" s="411"/>
      <c r="D1" s="411"/>
    </row>
    <row r="2" spans="1:4" s="177" customFormat="1" ht="20.149999999999999" customHeight="1">
      <c r="A2" s="345"/>
      <c r="B2" s="255"/>
      <c r="C2" s="346"/>
      <c r="D2" s="346" t="s">
        <v>1</v>
      </c>
    </row>
    <row r="3" spans="1:4" s="341" customFormat="1" ht="45" customHeight="1">
      <c r="A3" s="257" t="s">
        <v>2</v>
      </c>
      <c r="B3" s="136" t="s">
        <v>3</v>
      </c>
      <c r="C3" s="136" t="s">
        <v>4</v>
      </c>
      <c r="D3" s="136" t="s">
        <v>104</v>
      </c>
    </row>
    <row r="4" spans="1:4" ht="36" customHeight="1">
      <c r="A4" s="231" t="s">
        <v>45</v>
      </c>
      <c r="B4" s="278">
        <f>SUM(B5,B17,B26,B37,B48,B59,B70,B78,B87,B100,B109,B120,B132,B139,B147,B153,B160,B167,B174,B181,B188,B196,B202,B208,B215,B230,B237,B243)</f>
        <v>12731</v>
      </c>
      <c r="C4" s="278">
        <f>SUM(C5,C17,C26,C37,C48,C59,C70,C78,C87,C100,C109,C120,C132,C139,C147,C153,C160,C167,C174,C181,C188,C196,C202,C208,C215,C230,C237,C243)</f>
        <v>17781</v>
      </c>
      <c r="D4" s="238">
        <f t="shared" ref="D4:D67" si="0">IF(B4&gt;0,C4/B4-1,IF(B4&lt;0,-(C4/B4-1),""))</f>
        <v>0.39700000000000002</v>
      </c>
    </row>
    <row r="5" spans="1:4" ht="36" customHeight="1">
      <c r="A5" s="239" t="s">
        <v>108</v>
      </c>
      <c r="B5" s="158">
        <f>SUM(B6:B16)</f>
        <v>6</v>
      </c>
      <c r="C5" s="158">
        <f>SUM(C6:C16)</f>
        <v>13</v>
      </c>
      <c r="D5" s="347">
        <f t="shared" si="0"/>
        <v>1.167</v>
      </c>
    </row>
    <row r="6" spans="1:4" ht="36" customHeight="1">
      <c r="A6" s="348" t="s">
        <v>109</v>
      </c>
      <c r="B6" s="349"/>
      <c r="C6" s="349">
        <v>4</v>
      </c>
      <c r="D6" s="347" t="str">
        <f t="shared" si="0"/>
        <v/>
      </c>
    </row>
    <row r="7" spans="1:4" ht="36" customHeight="1">
      <c r="A7" s="348" t="s">
        <v>110</v>
      </c>
      <c r="B7" s="350">
        <v>6</v>
      </c>
      <c r="C7" s="350">
        <v>9</v>
      </c>
      <c r="D7" s="347">
        <f t="shared" si="0"/>
        <v>0.5</v>
      </c>
    </row>
    <row r="8" spans="1:4" ht="36" customHeight="1">
      <c r="A8" s="348" t="s">
        <v>111</v>
      </c>
      <c r="B8" s="349"/>
      <c r="C8" s="349"/>
      <c r="D8" s="347" t="str">
        <f t="shared" si="0"/>
        <v/>
      </c>
    </row>
    <row r="9" spans="1:4" ht="36" customHeight="1">
      <c r="A9" s="351" t="s">
        <v>112</v>
      </c>
      <c r="B9" s="352"/>
      <c r="C9" s="352"/>
      <c r="D9" s="347" t="str">
        <f t="shared" si="0"/>
        <v/>
      </c>
    </row>
    <row r="10" spans="1:4" ht="36" customHeight="1">
      <c r="A10" s="348" t="s">
        <v>113</v>
      </c>
      <c r="B10" s="349"/>
      <c r="C10" s="349"/>
      <c r="D10" s="347" t="str">
        <f t="shared" si="0"/>
        <v/>
      </c>
    </row>
    <row r="11" spans="1:4" ht="36" customHeight="1">
      <c r="A11" s="348" t="s">
        <v>114</v>
      </c>
      <c r="B11" s="349"/>
      <c r="C11" s="349"/>
      <c r="D11" s="347" t="str">
        <f t="shared" si="0"/>
        <v/>
      </c>
    </row>
    <row r="12" spans="1:4" ht="36" customHeight="1">
      <c r="A12" s="348" t="s">
        <v>115</v>
      </c>
      <c r="B12" s="350"/>
      <c r="C12" s="350"/>
      <c r="D12" s="347" t="str">
        <f t="shared" si="0"/>
        <v/>
      </c>
    </row>
    <row r="13" spans="1:4" ht="36" customHeight="1">
      <c r="A13" s="348" t="s">
        <v>116</v>
      </c>
      <c r="B13" s="349"/>
      <c r="C13" s="349"/>
      <c r="D13" s="347" t="str">
        <f t="shared" si="0"/>
        <v/>
      </c>
    </row>
    <row r="14" spans="1:4" ht="36" customHeight="1">
      <c r="A14" s="348" t="s">
        <v>117</v>
      </c>
      <c r="B14" s="349"/>
      <c r="C14" s="349"/>
      <c r="D14" s="347" t="str">
        <f t="shared" si="0"/>
        <v/>
      </c>
    </row>
    <row r="15" spans="1:4" ht="36" customHeight="1">
      <c r="A15" s="348" t="s">
        <v>118</v>
      </c>
      <c r="B15" s="349"/>
      <c r="C15" s="349"/>
      <c r="D15" s="347" t="str">
        <f t="shared" si="0"/>
        <v/>
      </c>
    </row>
    <row r="16" spans="1:4" ht="36" customHeight="1">
      <c r="A16" s="348" t="s">
        <v>119</v>
      </c>
      <c r="B16" s="349"/>
      <c r="C16" s="349"/>
      <c r="D16" s="347" t="str">
        <f t="shared" si="0"/>
        <v/>
      </c>
    </row>
    <row r="17" spans="1:4" ht="36" customHeight="1">
      <c r="A17" s="239" t="s">
        <v>120</v>
      </c>
      <c r="B17" s="158">
        <f>SUM(B18:B25)</f>
        <v>4</v>
      </c>
      <c r="C17" s="158">
        <f>((SUM(C18:C25))+0)+0</f>
        <v>4</v>
      </c>
      <c r="D17" s="347">
        <f t="shared" si="0"/>
        <v>0</v>
      </c>
    </row>
    <row r="18" spans="1:4" ht="36" customHeight="1">
      <c r="A18" s="348" t="s">
        <v>109</v>
      </c>
      <c r="B18" s="349"/>
      <c r="C18" s="349"/>
      <c r="D18" s="347" t="str">
        <f t="shared" si="0"/>
        <v/>
      </c>
    </row>
    <row r="19" spans="1:4" ht="36" customHeight="1">
      <c r="A19" s="348" t="s">
        <v>110</v>
      </c>
      <c r="B19" s="349">
        <v>4</v>
      </c>
      <c r="C19" s="349">
        <v>4</v>
      </c>
      <c r="D19" s="347">
        <f t="shared" si="0"/>
        <v>0</v>
      </c>
    </row>
    <row r="20" spans="1:4" ht="36" customHeight="1">
      <c r="A20" s="348" t="s">
        <v>111</v>
      </c>
      <c r="B20" s="349"/>
      <c r="C20" s="349"/>
      <c r="D20" s="347" t="str">
        <f t="shared" si="0"/>
        <v/>
      </c>
    </row>
    <row r="21" spans="1:4" ht="36" customHeight="1">
      <c r="A21" s="348" t="s">
        <v>121</v>
      </c>
      <c r="B21" s="349"/>
      <c r="C21" s="349"/>
      <c r="D21" s="347" t="str">
        <f t="shared" si="0"/>
        <v/>
      </c>
    </row>
    <row r="22" spans="1:4" ht="36" customHeight="1">
      <c r="A22" s="348" t="s">
        <v>122</v>
      </c>
      <c r="B22" s="349"/>
      <c r="C22" s="349"/>
      <c r="D22" s="347" t="str">
        <f t="shared" si="0"/>
        <v/>
      </c>
    </row>
    <row r="23" spans="1:4" ht="36" customHeight="1">
      <c r="A23" s="348" t="s">
        <v>123</v>
      </c>
      <c r="B23" s="349"/>
      <c r="C23" s="349"/>
      <c r="D23" s="347" t="str">
        <f t="shared" si="0"/>
        <v/>
      </c>
    </row>
    <row r="24" spans="1:4" ht="36" customHeight="1">
      <c r="A24" s="348" t="s">
        <v>118</v>
      </c>
      <c r="B24" s="349"/>
      <c r="C24" s="349"/>
      <c r="D24" s="347" t="str">
        <f t="shared" si="0"/>
        <v/>
      </c>
    </row>
    <row r="25" spans="1:4" ht="36" customHeight="1">
      <c r="A25" s="348" t="s">
        <v>124</v>
      </c>
      <c r="B25" s="349"/>
      <c r="C25" s="349"/>
      <c r="D25" s="347" t="str">
        <f t="shared" si="0"/>
        <v/>
      </c>
    </row>
    <row r="26" spans="1:4" ht="36" customHeight="1">
      <c r="A26" s="239" t="s">
        <v>125</v>
      </c>
      <c r="B26" s="158">
        <f>SUM(B27:B36)</f>
        <v>6113</v>
      </c>
      <c r="C26" s="158">
        <f>((SUM(C27:C36))+0)+0</f>
        <v>8292</v>
      </c>
      <c r="D26" s="347">
        <f t="shared" si="0"/>
        <v>0.35599999999999998</v>
      </c>
    </row>
    <row r="27" spans="1:4" ht="36" customHeight="1">
      <c r="A27" s="348" t="s">
        <v>109</v>
      </c>
      <c r="B27" s="349">
        <v>3005</v>
      </c>
      <c r="C27" s="349">
        <v>5590</v>
      </c>
      <c r="D27" s="347">
        <f t="shared" si="0"/>
        <v>0.86</v>
      </c>
    </row>
    <row r="28" spans="1:4" ht="36" customHeight="1">
      <c r="A28" s="348" t="s">
        <v>110</v>
      </c>
      <c r="B28" s="350">
        <v>1557</v>
      </c>
      <c r="C28" s="350">
        <v>1292</v>
      </c>
      <c r="D28" s="347">
        <f t="shared" si="0"/>
        <v>-0.17</v>
      </c>
    </row>
    <row r="29" spans="1:4" ht="36" customHeight="1">
      <c r="A29" s="348" t="s">
        <v>111</v>
      </c>
      <c r="B29" s="349"/>
      <c r="C29" s="349"/>
      <c r="D29" s="347" t="str">
        <f t="shared" si="0"/>
        <v/>
      </c>
    </row>
    <row r="30" spans="1:4" ht="36" customHeight="1">
      <c r="A30" s="351" t="s">
        <v>126</v>
      </c>
      <c r="B30" s="352"/>
      <c r="C30" s="352"/>
      <c r="D30" s="347" t="str">
        <f t="shared" si="0"/>
        <v/>
      </c>
    </row>
    <row r="31" spans="1:4" ht="36" customHeight="1">
      <c r="A31" s="348" t="s">
        <v>127</v>
      </c>
      <c r="B31" s="349">
        <v>127</v>
      </c>
      <c r="C31" s="349">
        <v>234</v>
      </c>
      <c r="D31" s="347">
        <f t="shared" si="0"/>
        <v>0.84299999999999997</v>
      </c>
    </row>
    <row r="32" spans="1:4" ht="36" customHeight="1">
      <c r="A32" s="351" t="s">
        <v>128</v>
      </c>
      <c r="B32" s="352"/>
      <c r="C32" s="352"/>
      <c r="D32" s="347" t="str">
        <f t="shared" si="0"/>
        <v/>
      </c>
    </row>
    <row r="33" spans="1:4" ht="36" customHeight="1">
      <c r="A33" s="348" t="s">
        <v>129</v>
      </c>
      <c r="B33" s="349">
        <v>25</v>
      </c>
      <c r="C33" s="349"/>
      <c r="D33" s="347">
        <f t="shared" si="0"/>
        <v>-1</v>
      </c>
    </row>
    <row r="34" spans="1:4" ht="36" customHeight="1">
      <c r="A34" s="348" t="s">
        <v>130</v>
      </c>
      <c r="B34" s="349"/>
      <c r="C34" s="349"/>
      <c r="D34" s="347" t="str">
        <f t="shared" si="0"/>
        <v/>
      </c>
    </row>
    <row r="35" spans="1:4" ht="36" customHeight="1">
      <c r="A35" s="348" t="s">
        <v>118</v>
      </c>
      <c r="B35" s="349"/>
      <c r="C35" s="349"/>
      <c r="D35" s="347" t="str">
        <f t="shared" si="0"/>
        <v/>
      </c>
    </row>
    <row r="36" spans="1:4" ht="36" customHeight="1">
      <c r="A36" s="348" t="s">
        <v>131</v>
      </c>
      <c r="B36" s="349">
        <v>1399</v>
      </c>
      <c r="C36" s="349">
        <v>1176</v>
      </c>
      <c r="D36" s="347">
        <f t="shared" si="0"/>
        <v>-0.159</v>
      </c>
    </row>
    <row r="37" spans="1:4" ht="36" customHeight="1">
      <c r="A37" s="239" t="s">
        <v>132</v>
      </c>
      <c r="B37" s="158">
        <f>SUM(B38:B47)</f>
        <v>418</v>
      </c>
      <c r="C37" s="158">
        <f>((SUM(C38:C47))+0)+0</f>
        <v>122</v>
      </c>
      <c r="D37" s="347">
        <f t="shared" si="0"/>
        <v>-0.70799999999999996</v>
      </c>
    </row>
    <row r="38" spans="1:4" ht="36" customHeight="1">
      <c r="A38" s="348" t="s">
        <v>109</v>
      </c>
      <c r="B38" s="349">
        <v>59</v>
      </c>
      <c r="C38" s="349">
        <v>87</v>
      </c>
      <c r="D38" s="347">
        <f t="shared" si="0"/>
        <v>0.47499999999999998</v>
      </c>
    </row>
    <row r="39" spans="1:4" ht="36" customHeight="1">
      <c r="A39" s="348" t="s">
        <v>110</v>
      </c>
      <c r="B39" s="349">
        <v>9</v>
      </c>
      <c r="C39" s="349">
        <v>35</v>
      </c>
      <c r="D39" s="347">
        <f t="shared" si="0"/>
        <v>2.8889999999999998</v>
      </c>
    </row>
    <row r="40" spans="1:4" ht="36" customHeight="1">
      <c r="A40" s="348" t="s">
        <v>111</v>
      </c>
      <c r="B40" s="349"/>
      <c r="C40" s="349"/>
      <c r="D40" s="347" t="str">
        <f t="shared" si="0"/>
        <v/>
      </c>
    </row>
    <row r="41" spans="1:4" ht="36" customHeight="1">
      <c r="A41" s="348" t="s">
        <v>133</v>
      </c>
      <c r="B41" s="349"/>
      <c r="C41" s="349"/>
      <c r="D41" s="347" t="str">
        <f t="shared" si="0"/>
        <v/>
      </c>
    </row>
    <row r="42" spans="1:4" ht="36" customHeight="1">
      <c r="A42" s="348" t="s">
        <v>134</v>
      </c>
      <c r="B42" s="349"/>
      <c r="C42" s="349"/>
      <c r="D42" s="347" t="str">
        <f t="shared" si="0"/>
        <v/>
      </c>
    </row>
    <row r="43" spans="1:4" ht="36" customHeight="1">
      <c r="A43" s="348" t="s">
        <v>135</v>
      </c>
      <c r="B43" s="349"/>
      <c r="C43" s="349"/>
      <c r="D43" s="347" t="str">
        <f t="shared" si="0"/>
        <v/>
      </c>
    </row>
    <row r="44" spans="1:4" ht="36" customHeight="1">
      <c r="A44" s="348" t="s">
        <v>136</v>
      </c>
      <c r="B44" s="349"/>
      <c r="C44" s="349"/>
      <c r="D44" s="347" t="str">
        <f t="shared" si="0"/>
        <v/>
      </c>
    </row>
    <row r="45" spans="1:4" ht="36" customHeight="1">
      <c r="A45" s="348" t="s">
        <v>137</v>
      </c>
      <c r="B45" s="350"/>
      <c r="C45" s="350"/>
      <c r="D45" s="347" t="str">
        <f t="shared" si="0"/>
        <v/>
      </c>
    </row>
    <row r="46" spans="1:4" ht="36" customHeight="1">
      <c r="A46" s="348" t="s">
        <v>118</v>
      </c>
      <c r="B46" s="349"/>
      <c r="C46" s="349"/>
      <c r="D46" s="347" t="str">
        <f t="shared" si="0"/>
        <v/>
      </c>
    </row>
    <row r="47" spans="1:4" ht="36" customHeight="1">
      <c r="A47" s="348" t="s">
        <v>138</v>
      </c>
      <c r="B47" s="349">
        <v>350</v>
      </c>
      <c r="C47" s="349"/>
      <c r="D47" s="347">
        <f t="shared" si="0"/>
        <v>-1</v>
      </c>
    </row>
    <row r="48" spans="1:4" ht="36" customHeight="1">
      <c r="A48" s="239" t="s">
        <v>139</v>
      </c>
      <c r="B48" s="158">
        <f>SUM(B49:B58)</f>
        <v>69</v>
      </c>
      <c r="C48" s="158">
        <f>((SUM(C49:C58))+0)+0</f>
        <v>212</v>
      </c>
      <c r="D48" s="347">
        <f t="shared" si="0"/>
        <v>2.0720000000000001</v>
      </c>
    </row>
    <row r="49" spans="1:4" ht="36" customHeight="1">
      <c r="A49" s="348" t="s">
        <v>109</v>
      </c>
      <c r="B49" s="349"/>
      <c r="C49" s="349"/>
      <c r="D49" s="347" t="str">
        <f t="shared" si="0"/>
        <v/>
      </c>
    </row>
    <row r="50" spans="1:4" ht="36" customHeight="1">
      <c r="A50" s="351" t="s">
        <v>110</v>
      </c>
      <c r="B50" s="352"/>
      <c r="C50" s="352"/>
      <c r="D50" s="347" t="str">
        <f t="shared" si="0"/>
        <v/>
      </c>
    </row>
    <row r="51" spans="1:4" ht="36" customHeight="1">
      <c r="A51" s="348" t="s">
        <v>111</v>
      </c>
      <c r="B51" s="349"/>
      <c r="C51" s="349"/>
      <c r="D51" s="347" t="str">
        <f t="shared" si="0"/>
        <v/>
      </c>
    </row>
    <row r="52" spans="1:4" ht="36" customHeight="1">
      <c r="A52" s="348" t="s">
        <v>140</v>
      </c>
      <c r="B52" s="350"/>
      <c r="C52" s="350"/>
      <c r="D52" s="347" t="str">
        <f t="shared" si="0"/>
        <v/>
      </c>
    </row>
    <row r="53" spans="1:4" ht="36" customHeight="1">
      <c r="A53" s="351" t="s">
        <v>141</v>
      </c>
      <c r="B53" s="352"/>
      <c r="C53" s="352"/>
      <c r="D53" s="347" t="str">
        <f t="shared" si="0"/>
        <v/>
      </c>
    </row>
    <row r="54" spans="1:4" ht="36" customHeight="1">
      <c r="A54" s="351" t="s">
        <v>142</v>
      </c>
      <c r="B54" s="352"/>
      <c r="C54" s="352"/>
      <c r="D54" s="347" t="str">
        <f t="shared" si="0"/>
        <v/>
      </c>
    </row>
    <row r="55" spans="1:4" ht="36" customHeight="1">
      <c r="A55" s="348" t="s">
        <v>143</v>
      </c>
      <c r="B55" s="349">
        <v>69</v>
      </c>
      <c r="C55" s="349">
        <v>212</v>
      </c>
      <c r="D55" s="347">
        <f t="shared" si="0"/>
        <v>2.0720000000000001</v>
      </c>
    </row>
    <row r="56" spans="1:4" ht="36" customHeight="1">
      <c r="A56" s="348" t="s">
        <v>144</v>
      </c>
      <c r="B56" s="349"/>
      <c r="C56" s="349"/>
      <c r="D56" s="347" t="str">
        <f t="shared" si="0"/>
        <v/>
      </c>
    </row>
    <row r="57" spans="1:4" ht="36" customHeight="1">
      <c r="A57" s="348" t="s">
        <v>118</v>
      </c>
      <c r="B57" s="349"/>
      <c r="C57" s="349"/>
      <c r="D57" s="347" t="str">
        <f t="shared" si="0"/>
        <v/>
      </c>
    </row>
    <row r="58" spans="1:4" ht="36" customHeight="1">
      <c r="A58" s="348" t="s">
        <v>145</v>
      </c>
      <c r="B58" s="349"/>
      <c r="C58" s="349"/>
      <c r="D58" s="347" t="str">
        <f t="shared" si="0"/>
        <v/>
      </c>
    </row>
    <row r="59" spans="1:4" ht="36" customHeight="1">
      <c r="A59" s="239" t="s">
        <v>146</v>
      </c>
      <c r="B59" s="158">
        <f>SUM(B60:B69)</f>
        <v>436</v>
      </c>
      <c r="C59" s="158">
        <f>((SUM(C60:C69))+0)+0</f>
        <v>378</v>
      </c>
      <c r="D59" s="347">
        <f t="shared" si="0"/>
        <v>-0.13300000000000001</v>
      </c>
    </row>
    <row r="60" spans="1:4" ht="36" customHeight="1">
      <c r="A60" s="348" t="s">
        <v>109</v>
      </c>
      <c r="B60" s="349">
        <v>136</v>
      </c>
      <c r="C60" s="349">
        <v>183</v>
      </c>
      <c r="D60" s="347">
        <f t="shared" si="0"/>
        <v>0.34599999999999997</v>
      </c>
    </row>
    <row r="61" spans="1:4" ht="36" customHeight="1">
      <c r="A61" s="348" t="s">
        <v>110</v>
      </c>
      <c r="B61" s="349">
        <v>67</v>
      </c>
      <c r="C61" s="349">
        <v>49</v>
      </c>
      <c r="D61" s="347">
        <f t="shared" si="0"/>
        <v>-0.26900000000000002</v>
      </c>
    </row>
    <row r="62" spans="1:4" ht="36" customHeight="1">
      <c r="A62" s="348" t="s">
        <v>111</v>
      </c>
      <c r="B62" s="349"/>
      <c r="C62" s="349"/>
      <c r="D62" s="347" t="str">
        <f t="shared" si="0"/>
        <v/>
      </c>
    </row>
    <row r="63" spans="1:4" ht="36" customHeight="1">
      <c r="A63" s="348" t="s">
        <v>147</v>
      </c>
      <c r="B63" s="349"/>
      <c r="C63" s="349"/>
      <c r="D63" s="347" t="str">
        <f t="shared" si="0"/>
        <v/>
      </c>
    </row>
    <row r="64" spans="1:4" ht="36" customHeight="1">
      <c r="A64" s="348" t="s">
        <v>148</v>
      </c>
      <c r="B64" s="349"/>
      <c r="C64" s="349"/>
      <c r="D64" s="347" t="str">
        <f t="shared" si="0"/>
        <v/>
      </c>
    </row>
    <row r="65" spans="1:4" ht="36" customHeight="1">
      <c r="A65" s="348" t="s">
        <v>149</v>
      </c>
      <c r="B65" s="349"/>
      <c r="C65" s="349"/>
      <c r="D65" s="347" t="str">
        <f t="shared" si="0"/>
        <v/>
      </c>
    </row>
    <row r="66" spans="1:4" ht="36" customHeight="1">
      <c r="A66" s="348" t="s">
        <v>150</v>
      </c>
      <c r="B66" s="349">
        <v>41</v>
      </c>
      <c r="C66" s="349">
        <v>18</v>
      </c>
      <c r="D66" s="347">
        <f t="shared" si="0"/>
        <v>-0.56100000000000005</v>
      </c>
    </row>
    <row r="67" spans="1:4" ht="36" customHeight="1">
      <c r="A67" s="348" t="s">
        <v>151</v>
      </c>
      <c r="B67" s="349">
        <v>3</v>
      </c>
      <c r="C67" s="349">
        <v>128</v>
      </c>
      <c r="D67" s="347">
        <f t="shared" si="0"/>
        <v>41.667000000000002</v>
      </c>
    </row>
    <row r="68" spans="1:4" ht="36" customHeight="1">
      <c r="A68" s="348" t="s">
        <v>118</v>
      </c>
      <c r="B68" s="349"/>
      <c r="C68" s="349"/>
      <c r="D68" s="347" t="str">
        <f t="shared" ref="D68:D131" si="1">IF(B68&gt;0,C68/B68-1,IF(B68&lt;0,-(C68/B68-1),""))</f>
        <v/>
      </c>
    </row>
    <row r="69" spans="1:4" ht="36" customHeight="1">
      <c r="A69" s="348" t="s">
        <v>152</v>
      </c>
      <c r="B69" s="349">
        <v>189</v>
      </c>
      <c r="C69" s="349"/>
      <c r="D69" s="347">
        <f t="shared" si="1"/>
        <v>-1</v>
      </c>
    </row>
    <row r="70" spans="1:4" ht="36" customHeight="1">
      <c r="A70" s="239" t="s">
        <v>153</v>
      </c>
      <c r="B70" s="158">
        <f>SUM(B71:B77)</f>
        <v>537</v>
      </c>
      <c r="C70" s="158">
        <f>((SUM(C71:C77))+0)+0</f>
        <v>525</v>
      </c>
      <c r="D70" s="347">
        <f t="shared" si="1"/>
        <v>-2.1999999999999999E-2</v>
      </c>
    </row>
    <row r="71" spans="1:4" ht="36" customHeight="1">
      <c r="A71" s="348" t="s">
        <v>109</v>
      </c>
      <c r="B71" s="349">
        <v>187</v>
      </c>
      <c r="C71" s="349"/>
      <c r="D71" s="347">
        <f t="shared" si="1"/>
        <v>-1</v>
      </c>
    </row>
    <row r="72" spans="1:4" ht="36" customHeight="1">
      <c r="A72" s="351" t="s">
        <v>110</v>
      </c>
      <c r="B72" s="352"/>
      <c r="C72" s="352"/>
      <c r="D72" s="347" t="str">
        <f t="shared" si="1"/>
        <v/>
      </c>
    </row>
    <row r="73" spans="1:4" ht="36" customHeight="1">
      <c r="A73" s="351" t="s">
        <v>111</v>
      </c>
      <c r="B73" s="352"/>
      <c r="C73" s="352"/>
      <c r="D73" s="347" t="str">
        <f t="shared" si="1"/>
        <v/>
      </c>
    </row>
    <row r="74" spans="1:4" ht="36" customHeight="1">
      <c r="A74" s="351" t="s">
        <v>150</v>
      </c>
      <c r="B74" s="352"/>
      <c r="C74" s="352"/>
      <c r="D74" s="347" t="str">
        <f t="shared" si="1"/>
        <v/>
      </c>
    </row>
    <row r="75" spans="1:4" ht="36" customHeight="1">
      <c r="A75" s="348" t="s">
        <v>154</v>
      </c>
      <c r="B75" s="349"/>
      <c r="C75" s="349">
        <v>300</v>
      </c>
      <c r="D75" s="347" t="str">
        <f t="shared" si="1"/>
        <v/>
      </c>
    </row>
    <row r="76" spans="1:4" ht="36" customHeight="1">
      <c r="A76" s="348" t="s">
        <v>118</v>
      </c>
      <c r="B76" s="349"/>
      <c r="C76" s="349"/>
      <c r="D76" s="347" t="str">
        <f t="shared" si="1"/>
        <v/>
      </c>
    </row>
    <row r="77" spans="1:4" ht="36" customHeight="1">
      <c r="A77" s="348" t="s">
        <v>155</v>
      </c>
      <c r="B77" s="349">
        <v>350</v>
      </c>
      <c r="C77" s="349">
        <v>225</v>
      </c>
      <c r="D77" s="347">
        <f t="shared" si="1"/>
        <v>-0.35699999999999998</v>
      </c>
    </row>
    <row r="78" spans="1:4" ht="36" customHeight="1">
      <c r="A78" s="239" t="s">
        <v>156</v>
      </c>
      <c r="B78" s="158">
        <f>SUM(B79:B86)</f>
        <v>150</v>
      </c>
      <c r="C78" s="158">
        <f>((SUM(C79:C86))+0)+0</f>
        <v>0</v>
      </c>
      <c r="D78" s="347">
        <f t="shared" si="1"/>
        <v>-1</v>
      </c>
    </row>
    <row r="79" spans="1:4" ht="36" customHeight="1">
      <c r="A79" s="348" t="s">
        <v>109</v>
      </c>
      <c r="B79" s="349"/>
      <c r="C79" s="349"/>
      <c r="D79" s="347" t="str">
        <f t="shared" si="1"/>
        <v/>
      </c>
    </row>
    <row r="80" spans="1:4" ht="36" customHeight="1">
      <c r="A80" s="351" t="s">
        <v>110</v>
      </c>
      <c r="B80" s="352"/>
      <c r="C80" s="352"/>
      <c r="D80" s="347" t="str">
        <f t="shared" si="1"/>
        <v/>
      </c>
    </row>
    <row r="81" spans="1:4" ht="36" customHeight="1">
      <c r="A81" s="348" t="s">
        <v>111</v>
      </c>
      <c r="B81" s="349"/>
      <c r="C81" s="349"/>
      <c r="D81" s="347" t="str">
        <f t="shared" si="1"/>
        <v/>
      </c>
    </row>
    <row r="82" spans="1:4" ht="36" customHeight="1">
      <c r="A82" s="348" t="s">
        <v>157</v>
      </c>
      <c r="B82" s="349">
        <v>150</v>
      </c>
      <c r="C82" s="349"/>
      <c r="D82" s="347">
        <f t="shared" si="1"/>
        <v>-1</v>
      </c>
    </row>
    <row r="83" spans="1:4" ht="36" customHeight="1">
      <c r="A83" s="351" t="s">
        <v>158</v>
      </c>
      <c r="B83" s="352"/>
      <c r="C83" s="352"/>
      <c r="D83" s="347" t="str">
        <f t="shared" si="1"/>
        <v/>
      </c>
    </row>
    <row r="84" spans="1:4" ht="36" customHeight="1">
      <c r="A84" s="348" t="s">
        <v>150</v>
      </c>
      <c r="B84" s="349"/>
      <c r="C84" s="349"/>
      <c r="D84" s="347" t="str">
        <f t="shared" si="1"/>
        <v/>
      </c>
    </row>
    <row r="85" spans="1:4" ht="36" customHeight="1">
      <c r="A85" s="348" t="s">
        <v>118</v>
      </c>
      <c r="B85" s="349"/>
      <c r="C85" s="349"/>
      <c r="D85" s="347" t="str">
        <f t="shared" si="1"/>
        <v/>
      </c>
    </row>
    <row r="86" spans="1:4" ht="36" customHeight="1">
      <c r="A86" s="348" t="s">
        <v>159</v>
      </c>
      <c r="B86" s="349"/>
      <c r="C86" s="349"/>
      <c r="D86" s="347" t="str">
        <f t="shared" si="1"/>
        <v/>
      </c>
    </row>
    <row r="87" spans="1:4" ht="36" customHeight="1">
      <c r="A87" s="239" t="s">
        <v>160</v>
      </c>
      <c r="B87" s="158">
        <f>SUM(B88:B99)</f>
        <v>0</v>
      </c>
      <c r="C87" s="158">
        <f>((((SUM(C88:C99))+0)+0)+0)+0</f>
        <v>600</v>
      </c>
      <c r="D87" s="347" t="str">
        <f t="shared" si="1"/>
        <v/>
      </c>
    </row>
    <row r="88" spans="1:4" ht="36" customHeight="1">
      <c r="A88" s="351" t="s">
        <v>109</v>
      </c>
      <c r="B88" s="352"/>
      <c r="C88" s="352"/>
      <c r="D88" s="347" t="str">
        <f t="shared" si="1"/>
        <v/>
      </c>
    </row>
    <row r="89" spans="1:4" ht="36" customHeight="1">
      <c r="A89" s="351" t="s">
        <v>110</v>
      </c>
      <c r="B89" s="352"/>
      <c r="C89" s="352"/>
      <c r="D89" s="347" t="str">
        <f t="shared" si="1"/>
        <v/>
      </c>
    </row>
    <row r="90" spans="1:4" ht="36" customHeight="1">
      <c r="A90" s="351" t="s">
        <v>111</v>
      </c>
      <c r="B90" s="352"/>
      <c r="C90" s="352"/>
      <c r="D90" s="347" t="str">
        <f t="shared" si="1"/>
        <v/>
      </c>
    </row>
    <row r="91" spans="1:4" ht="36" customHeight="1">
      <c r="A91" s="348" t="s">
        <v>161</v>
      </c>
      <c r="B91" s="349"/>
      <c r="C91" s="349"/>
      <c r="D91" s="347" t="str">
        <f t="shared" si="1"/>
        <v/>
      </c>
    </row>
    <row r="92" spans="1:4" ht="36" customHeight="1">
      <c r="A92" s="351" t="s">
        <v>162</v>
      </c>
      <c r="B92" s="352"/>
      <c r="C92" s="352"/>
      <c r="D92" s="347" t="str">
        <f t="shared" si="1"/>
        <v/>
      </c>
    </row>
    <row r="93" spans="1:4" ht="36" customHeight="1">
      <c r="A93" s="351" t="s">
        <v>150</v>
      </c>
      <c r="B93" s="352"/>
      <c r="C93" s="352"/>
      <c r="D93" s="347" t="str">
        <f t="shared" si="1"/>
        <v/>
      </c>
    </row>
    <row r="94" spans="1:4" ht="36" customHeight="1">
      <c r="A94" s="351" t="s">
        <v>163</v>
      </c>
      <c r="B94" s="352"/>
      <c r="C94" s="352"/>
      <c r="D94" s="347" t="str">
        <f t="shared" si="1"/>
        <v/>
      </c>
    </row>
    <row r="95" spans="1:4" ht="36" customHeight="1">
      <c r="A95" s="351" t="s">
        <v>164</v>
      </c>
      <c r="B95" s="352"/>
      <c r="C95" s="352"/>
      <c r="D95" s="347" t="str">
        <f t="shared" si="1"/>
        <v/>
      </c>
    </row>
    <row r="96" spans="1:4" ht="36" customHeight="1">
      <c r="A96" s="348" t="s">
        <v>165</v>
      </c>
      <c r="B96" s="349"/>
      <c r="C96" s="349"/>
      <c r="D96" s="347" t="str">
        <f t="shared" si="1"/>
        <v/>
      </c>
    </row>
    <row r="97" spans="1:4" ht="36" customHeight="1">
      <c r="A97" s="351" t="s">
        <v>166</v>
      </c>
      <c r="B97" s="352"/>
      <c r="C97" s="352"/>
      <c r="D97" s="347" t="str">
        <f t="shared" si="1"/>
        <v/>
      </c>
    </row>
    <row r="98" spans="1:4" ht="36" customHeight="1">
      <c r="A98" s="351" t="s">
        <v>118</v>
      </c>
      <c r="B98" s="352"/>
      <c r="C98" s="352"/>
      <c r="D98" s="347" t="str">
        <f t="shared" si="1"/>
        <v/>
      </c>
    </row>
    <row r="99" spans="1:4" ht="36" customHeight="1">
      <c r="A99" s="351" t="s">
        <v>167</v>
      </c>
      <c r="B99" s="352"/>
      <c r="C99" s="352">
        <v>600</v>
      </c>
      <c r="D99" s="347" t="str">
        <f t="shared" si="1"/>
        <v/>
      </c>
    </row>
    <row r="100" spans="1:4" ht="36" customHeight="1">
      <c r="A100" s="239" t="s">
        <v>168</v>
      </c>
      <c r="B100" s="158">
        <f>SUM(B101:B108)</f>
        <v>207</v>
      </c>
      <c r="C100" s="158">
        <f>((((SUM(C101:C108))+0)+0)+0)+0</f>
        <v>172</v>
      </c>
      <c r="D100" s="347">
        <f t="shared" si="1"/>
        <v>-0.16900000000000001</v>
      </c>
    </row>
    <row r="101" spans="1:4" ht="36" customHeight="1">
      <c r="A101" s="348" t="s">
        <v>109</v>
      </c>
      <c r="B101" s="349">
        <v>134</v>
      </c>
      <c r="C101" s="349">
        <v>102</v>
      </c>
      <c r="D101" s="347">
        <f t="shared" si="1"/>
        <v>-0.23899999999999999</v>
      </c>
    </row>
    <row r="102" spans="1:4" ht="36" customHeight="1">
      <c r="A102" s="348" t="s">
        <v>110</v>
      </c>
      <c r="B102" s="350">
        <v>37</v>
      </c>
      <c r="C102" s="350">
        <v>10</v>
      </c>
      <c r="D102" s="347">
        <f t="shared" si="1"/>
        <v>-0.73</v>
      </c>
    </row>
    <row r="103" spans="1:4" ht="36" customHeight="1">
      <c r="A103" s="348" t="s">
        <v>111</v>
      </c>
      <c r="B103" s="349"/>
      <c r="C103" s="349"/>
      <c r="D103" s="347" t="str">
        <f t="shared" si="1"/>
        <v/>
      </c>
    </row>
    <row r="104" spans="1:4" ht="36" customHeight="1">
      <c r="A104" s="348" t="s">
        <v>169</v>
      </c>
      <c r="B104" s="349"/>
      <c r="C104" s="349"/>
      <c r="D104" s="347" t="str">
        <f t="shared" si="1"/>
        <v/>
      </c>
    </row>
    <row r="105" spans="1:4" ht="36" customHeight="1">
      <c r="A105" s="351" t="s">
        <v>170</v>
      </c>
      <c r="B105" s="352"/>
      <c r="C105" s="352"/>
      <c r="D105" s="347" t="str">
        <f t="shared" si="1"/>
        <v/>
      </c>
    </row>
    <row r="106" spans="1:4" ht="36" customHeight="1">
      <c r="A106" s="348" t="s">
        <v>171</v>
      </c>
      <c r="B106" s="349"/>
      <c r="C106" s="349">
        <v>20</v>
      </c>
      <c r="D106" s="347" t="str">
        <f t="shared" si="1"/>
        <v/>
      </c>
    </row>
    <row r="107" spans="1:4" ht="36" customHeight="1">
      <c r="A107" s="348" t="s">
        <v>118</v>
      </c>
      <c r="B107" s="349"/>
      <c r="C107" s="349"/>
      <c r="D107" s="347" t="str">
        <f t="shared" si="1"/>
        <v/>
      </c>
    </row>
    <row r="108" spans="1:4" ht="36" customHeight="1">
      <c r="A108" s="348" t="s">
        <v>172</v>
      </c>
      <c r="B108" s="349">
        <v>36</v>
      </c>
      <c r="C108" s="349">
        <v>40</v>
      </c>
      <c r="D108" s="347">
        <f t="shared" si="1"/>
        <v>0.111</v>
      </c>
    </row>
    <row r="109" spans="1:4" ht="36" customHeight="1">
      <c r="A109" s="239" t="s">
        <v>173</v>
      </c>
      <c r="B109" s="158">
        <f>SUM(B110:B119)</f>
        <v>2425</v>
      </c>
      <c r="C109" s="158">
        <f>((((SUM(C110:C119))+0)+0)+0)+0</f>
        <v>4571</v>
      </c>
      <c r="D109" s="347">
        <f t="shared" si="1"/>
        <v>0.88500000000000001</v>
      </c>
    </row>
    <row r="110" spans="1:4" ht="36" customHeight="1">
      <c r="A110" s="348" t="s">
        <v>109</v>
      </c>
      <c r="B110" s="349">
        <v>2006</v>
      </c>
      <c r="C110" s="349">
        <v>4111</v>
      </c>
      <c r="D110" s="347">
        <f t="shared" si="1"/>
        <v>1.0489999999999999</v>
      </c>
    </row>
    <row r="111" spans="1:4" ht="36" customHeight="1">
      <c r="A111" s="348" t="s">
        <v>110</v>
      </c>
      <c r="B111" s="350">
        <v>16</v>
      </c>
      <c r="C111" s="350">
        <v>20</v>
      </c>
      <c r="D111" s="347">
        <f t="shared" si="1"/>
        <v>0.25</v>
      </c>
    </row>
    <row r="112" spans="1:4" ht="36" customHeight="1">
      <c r="A112" s="348" t="s">
        <v>111</v>
      </c>
      <c r="B112" s="349"/>
      <c r="C112" s="349"/>
      <c r="D112" s="347" t="str">
        <f t="shared" si="1"/>
        <v/>
      </c>
    </row>
    <row r="113" spans="1:4" ht="36" customHeight="1">
      <c r="A113" s="351" t="s">
        <v>174</v>
      </c>
      <c r="B113" s="352"/>
      <c r="C113" s="352"/>
      <c r="D113" s="347" t="str">
        <f t="shared" si="1"/>
        <v/>
      </c>
    </row>
    <row r="114" spans="1:4" ht="36" customHeight="1">
      <c r="A114" s="351" t="s">
        <v>175</v>
      </c>
      <c r="B114" s="352"/>
      <c r="C114" s="352"/>
      <c r="D114" s="347" t="str">
        <f t="shared" si="1"/>
        <v/>
      </c>
    </row>
    <row r="115" spans="1:4" ht="36" customHeight="1">
      <c r="A115" s="351" t="s">
        <v>176</v>
      </c>
      <c r="B115" s="352"/>
      <c r="C115" s="352"/>
      <c r="D115" s="347" t="str">
        <f t="shared" si="1"/>
        <v/>
      </c>
    </row>
    <row r="116" spans="1:4" ht="36" customHeight="1">
      <c r="A116" s="351" t="s">
        <v>177</v>
      </c>
      <c r="B116" s="352"/>
      <c r="C116" s="352"/>
      <c r="D116" s="347" t="str">
        <f t="shared" si="1"/>
        <v/>
      </c>
    </row>
    <row r="117" spans="1:4" ht="36" customHeight="1">
      <c r="A117" s="348" t="s">
        <v>178</v>
      </c>
      <c r="B117" s="349">
        <v>332</v>
      </c>
      <c r="C117" s="349">
        <v>440</v>
      </c>
      <c r="D117" s="347">
        <f t="shared" si="1"/>
        <v>0.32500000000000001</v>
      </c>
    </row>
    <row r="118" spans="1:4" ht="36" customHeight="1">
      <c r="A118" s="348" t="s">
        <v>118</v>
      </c>
      <c r="B118" s="349"/>
      <c r="C118" s="349"/>
      <c r="D118" s="347" t="str">
        <f t="shared" si="1"/>
        <v/>
      </c>
    </row>
    <row r="119" spans="1:4" ht="36" customHeight="1">
      <c r="A119" s="351" t="s">
        <v>179</v>
      </c>
      <c r="B119" s="352">
        <v>71</v>
      </c>
      <c r="C119" s="352"/>
      <c r="D119" s="347">
        <f t="shared" si="1"/>
        <v>-1</v>
      </c>
    </row>
    <row r="120" spans="1:4" ht="36" customHeight="1">
      <c r="A120" s="239" t="s">
        <v>180</v>
      </c>
      <c r="B120" s="158">
        <f>SUM(B121:B131)</f>
        <v>0</v>
      </c>
      <c r="C120" s="158">
        <f>((((SUM(C121:C131))+0)+0)+0)+0</f>
        <v>0</v>
      </c>
      <c r="D120" s="347" t="str">
        <f t="shared" si="1"/>
        <v/>
      </c>
    </row>
    <row r="121" spans="1:4" ht="36" customHeight="1">
      <c r="A121" s="351" t="s">
        <v>109</v>
      </c>
      <c r="B121" s="352"/>
      <c r="C121" s="352"/>
      <c r="D121" s="347" t="str">
        <f t="shared" si="1"/>
        <v/>
      </c>
    </row>
    <row r="122" spans="1:4" ht="36" customHeight="1">
      <c r="A122" s="348" t="s">
        <v>110</v>
      </c>
      <c r="B122" s="349"/>
      <c r="C122" s="349"/>
      <c r="D122" s="347" t="str">
        <f t="shared" si="1"/>
        <v/>
      </c>
    </row>
    <row r="123" spans="1:4" ht="36" customHeight="1">
      <c r="A123" s="351" t="s">
        <v>111</v>
      </c>
      <c r="B123" s="352"/>
      <c r="C123" s="352"/>
      <c r="D123" s="347" t="str">
        <f t="shared" si="1"/>
        <v/>
      </c>
    </row>
    <row r="124" spans="1:4" ht="36" customHeight="1">
      <c r="A124" s="351" t="s">
        <v>181</v>
      </c>
      <c r="B124" s="352"/>
      <c r="C124" s="352"/>
      <c r="D124" s="347" t="str">
        <f t="shared" si="1"/>
        <v/>
      </c>
    </row>
    <row r="125" spans="1:4" ht="36" customHeight="1">
      <c r="A125" s="348" t="s">
        <v>182</v>
      </c>
      <c r="B125" s="349"/>
      <c r="C125" s="349"/>
      <c r="D125" s="347" t="str">
        <f t="shared" si="1"/>
        <v/>
      </c>
    </row>
    <row r="126" spans="1:4" ht="36" customHeight="1">
      <c r="A126" s="351" t="s">
        <v>183</v>
      </c>
      <c r="B126" s="352"/>
      <c r="C126" s="352"/>
      <c r="D126" s="347" t="str">
        <f t="shared" si="1"/>
        <v/>
      </c>
    </row>
    <row r="127" spans="1:4" ht="36" customHeight="1">
      <c r="A127" s="348" t="s">
        <v>184</v>
      </c>
      <c r="B127" s="349"/>
      <c r="C127" s="349"/>
      <c r="D127" s="347" t="str">
        <f t="shared" si="1"/>
        <v/>
      </c>
    </row>
    <row r="128" spans="1:4" ht="36" customHeight="1">
      <c r="A128" s="351" t="s">
        <v>185</v>
      </c>
      <c r="B128" s="352"/>
      <c r="C128" s="352"/>
      <c r="D128" s="347" t="str">
        <f t="shared" si="1"/>
        <v/>
      </c>
    </row>
    <row r="129" spans="1:4" ht="36" customHeight="1">
      <c r="A129" s="351" t="s">
        <v>186</v>
      </c>
      <c r="B129" s="352"/>
      <c r="C129" s="352"/>
      <c r="D129" s="347" t="str">
        <f t="shared" si="1"/>
        <v/>
      </c>
    </row>
    <row r="130" spans="1:4" ht="36" customHeight="1">
      <c r="A130" s="351" t="s">
        <v>118</v>
      </c>
      <c r="B130" s="352"/>
      <c r="C130" s="352"/>
      <c r="D130" s="347" t="str">
        <f t="shared" si="1"/>
        <v/>
      </c>
    </row>
    <row r="131" spans="1:4" ht="36" customHeight="1">
      <c r="A131" s="348" t="s">
        <v>187</v>
      </c>
      <c r="B131" s="349"/>
      <c r="C131" s="349"/>
      <c r="D131" s="347" t="str">
        <f t="shared" si="1"/>
        <v/>
      </c>
    </row>
    <row r="132" spans="1:4" ht="36" customHeight="1">
      <c r="A132" s="239" t="s">
        <v>188</v>
      </c>
      <c r="B132" s="158">
        <f>SUM(B133:B138)</f>
        <v>38</v>
      </c>
      <c r="C132" s="158">
        <f>((((SUM(C133:C138))+0)+0)+0)+0</f>
        <v>0</v>
      </c>
      <c r="D132" s="347">
        <f t="shared" ref="D132:D195" si="2">IF(B132&gt;0,C132/B132-1,IF(B132&lt;0,-(C132/B132-1),""))</f>
        <v>-1</v>
      </c>
    </row>
    <row r="133" spans="1:4" ht="36" customHeight="1">
      <c r="A133" s="348" t="s">
        <v>109</v>
      </c>
      <c r="B133" s="349"/>
      <c r="C133" s="349"/>
      <c r="D133" s="347" t="str">
        <f t="shared" si="2"/>
        <v/>
      </c>
    </row>
    <row r="134" spans="1:4" ht="36" customHeight="1">
      <c r="A134" s="351" t="s">
        <v>110</v>
      </c>
      <c r="B134" s="352"/>
      <c r="C134" s="352"/>
      <c r="D134" s="347" t="str">
        <f t="shared" si="2"/>
        <v/>
      </c>
    </row>
    <row r="135" spans="1:4" ht="36" customHeight="1">
      <c r="A135" s="348" t="s">
        <v>111</v>
      </c>
      <c r="B135" s="349"/>
      <c r="C135" s="349"/>
      <c r="D135" s="347" t="str">
        <f t="shared" si="2"/>
        <v/>
      </c>
    </row>
    <row r="136" spans="1:4" ht="36" customHeight="1">
      <c r="A136" s="348" t="s">
        <v>189</v>
      </c>
      <c r="B136" s="349">
        <v>38</v>
      </c>
      <c r="C136" s="349"/>
      <c r="D136" s="347">
        <f t="shared" si="2"/>
        <v>-1</v>
      </c>
    </row>
    <row r="137" spans="1:4" ht="36" customHeight="1">
      <c r="A137" s="348" t="s">
        <v>118</v>
      </c>
      <c r="B137" s="349"/>
      <c r="C137" s="349"/>
      <c r="D137" s="347" t="str">
        <f t="shared" si="2"/>
        <v/>
      </c>
    </row>
    <row r="138" spans="1:4" ht="36" customHeight="1">
      <c r="A138" s="348" t="s">
        <v>190</v>
      </c>
      <c r="B138" s="349"/>
      <c r="C138" s="349"/>
      <c r="D138" s="347" t="str">
        <f t="shared" si="2"/>
        <v/>
      </c>
    </row>
    <row r="139" spans="1:4" ht="36" customHeight="1">
      <c r="A139" s="239" t="s">
        <v>191</v>
      </c>
      <c r="B139" s="158">
        <f>SUM(B140:B146)</f>
        <v>0</v>
      </c>
      <c r="C139" s="158">
        <f>((((SUM(C140:C146))+0)+0)+0)+0</f>
        <v>0</v>
      </c>
      <c r="D139" s="347" t="str">
        <f t="shared" si="2"/>
        <v/>
      </c>
    </row>
    <row r="140" spans="1:4" ht="36" customHeight="1">
      <c r="A140" s="348" t="s">
        <v>109</v>
      </c>
      <c r="B140" s="349"/>
      <c r="C140" s="349"/>
      <c r="D140" s="347" t="str">
        <f t="shared" si="2"/>
        <v/>
      </c>
    </row>
    <row r="141" spans="1:4" ht="36" customHeight="1">
      <c r="A141" s="351" t="s">
        <v>110</v>
      </c>
      <c r="B141" s="352"/>
      <c r="C141" s="352"/>
      <c r="D141" s="347" t="str">
        <f t="shared" si="2"/>
        <v/>
      </c>
    </row>
    <row r="142" spans="1:4" ht="36" customHeight="1">
      <c r="A142" s="348" t="s">
        <v>111</v>
      </c>
      <c r="B142" s="349"/>
      <c r="C142" s="349"/>
      <c r="D142" s="347" t="str">
        <f t="shared" si="2"/>
        <v/>
      </c>
    </row>
    <row r="143" spans="1:4" ht="36" customHeight="1">
      <c r="A143" s="348" t="s">
        <v>192</v>
      </c>
      <c r="B143" s="349"/>
      <c r="C143" s="349"/>
      <c r="D143" s="347" t="str">
        <f t="shared" si="2"/>
        <v/>
      </c>
    </row>
    <row r="144" spans="1:4" ht="36" customHeight="1">
      <c r="A144" s="348" t="s">
        <v>193</v>
      </c>
      <c r="B144" s="349"/>
      <c r="C144" s="349"/>
      <c r="D144" s="347" t="str">
        <f t="shared" si="2"/>
        <v/>
      </c>
    </row>
    <row r="145" spans="1:4" ht="36" customHeight="1">
      <c r="A145" s="348" t="s">
        <v>118</v>
      </c>
      <c r="B145" s="349"/>
      <c r="C145" s="349"/>
      <c r="D145" s="347" t="str">
        <f t="shared" si="2"/>
        <v/>
      </c>
    </row>
    <row r="146" spans="1:4" ht="36" customHeight="1">
      <c r="A146" s="348" t="s">
        <v>194</v>
      </c>
      <c r="B146" s="349"/>
      <c r="C146" s="349"/>
      <c r="D146" s="347" t="str">
        <f t="shared" si="2"/>
        <v/>
      </c>
    </row>
    <row r="147" spans="1:4" ht="36" customHeight="1">
      <c r="A147" s="239" t="s">
        <v>195</v>
      </c>
      <c r="B147" s="158">
        <f>SUM(B148:B152)</f>
        <v>133</v>
      </c>
      <c r="C147" s="158">
        <f>((((SUM(C148:C152))+0)+0)+0)+0</f>
        <v>200</v>
      </c>
      <c r="D147" s="347">
        <f t="shared" si="2"/>
        <v>0.504</v>
      </c>
    </row>
    <row r="148" spans="1:4" ht="36" customHeight="1">
      <c r="A148" s="348" t="s">
        <v>109</v>
      </c>
      <c r="B148" s="349"/>
      <c r="C148" s="349"/>
      <c r="D148" s="347" t="str">
        <f t="shared" si="2"/>
        <v/>
      </c>
    </row>
    <row r="149" spans="1:4" ht="36" customHeight="1">
      <c r="A149" s="348" t="s">
        <v>110</v>
      </c>
      <c r="B149" s="350"/>
      <c r="C149" s="350"/>
      <c r="D149" s="347" t="str">
        <f t="shared" si="2"/>
        <v/>
      </c>
    </row>
    <row r="150" spans="1:4" ht="36" customHeight="1">
      <c r="A150" s="351" t="s">
        <v>111</v>
      </c>
      <c r="B150" s="352"/>
      <c r="C150" s="352"/>
      <c r="D150" s="347" t="str">
        <f t="shared" si="2"/>
        <v/>
      </c>
    </row>
    <row r="151" spans="1:4" ht="36" customHeight="1">
      <c r="A151" s="348" t="s">
        <v>196</v>
      </c>
      <c r="B151" s="349">
        <v>133</v>
      </c>
      <c r="C151" s="349">
        <v>200</v>
      </c>
      <c r="D151" s="347">
        <f t="shared" si="2"/>
        <v>0.504</v>
      </c>
    </row>
    <row r="152" spans="1:4" ht="36" customHeight="1">
      <c r="A152" s="351" t="s">
        <v>197</v>
      </c>
      <c r="B152" s="352"/>
      <c r="C152" s="352">
        <v>0</v>
      </c>
      <c r="D152" s="347" t="str">
        <f t="shared" si="2"/>
        <v/>
      </c>
    </row>
    <row r="153" spans="1:4" ht="36" customHeight="1">
      <c r="A153" s="239" t="s">
        <v>198</v>
      </c>
      <c r="B153" s="158">
        <f>SUM(B154:B159)</f>
        <v>0</v>
      </c>
      <c r="C153" s="158">
        <f>((((SUM(C154:C159))+0)+0)+0)+0</f>
        <v>0</v>
      </c>
      <c r="D153" s="347" t="str">
        <f t="shared" si="2"/>
        <v/>
      </c>
    </row>
    <row r="154" spans="1:4" ht="36" customHeight="1">
      <c r="A154" s="348" t="s">
        <v>109</v>
      </c>
      <c r="B154" s="349"/>
      <c r="C154" s="349"/>
      <c r="D154" s="347" t="str">
        <f t="shared" si="2"/>
        <v/>
      </c>
    </row>
    <row r="155" spans="1:4" ht="36" customHeight="1">
      <c r="A155" s="348" t="s">
        <v>110</v>
      </c>
      <c r="B155" s="350"/>
      <c r="C155" s="350"/>
      <c r="D155" s="347" t="str">
        <f t="shared" si="2"/>
        <v/>
      </c>
    </row>
    <row r="156" spans="1:4" ht="36" customHeight="1">
      <c r="A156" s="351" t="s">
        <v>111</v>
      </c>
      <c r="B156" s="352"/>
      <c r="C156" s="352"/>
      <c r="D156" s="347" t="str">
        <f t="shared" si="2"/>
        <v/>
      </c>
    </row>
    <row r="157" spans="1:4" ht="36" customHeight="1">
      <c r="A157" s="348" t="s">
        <v>123</v>
      </c>
      <c r="B157" s="349"/>
      <c r="C157" s="349"/>
      <c r="D157" s="347" t="str">
        <f t="shared" si="2"/>
        <v/>
      </c>
    </row>
    <row r="158" spans="1:4" ht="36" customHeight="1">
      <c r="A158" s="351" t="s">
        <v>118</v>
      </c>
      <c r="B158" s="352"/>
      <c r="C158" s="352"/>
      <c r="D158" s="347" t="str">
        <f t="shared" si="2"/>
        <v/>
      </c>
    </row>
    <row r="159" spans="1:4" ht="36" customHeight="1">
      <c r="A159" s="348" t="s">
        <v>199</v>
      </c>
      <c r="B159" s="349"/>
      <c r="C159" s="349"/>
      <c r="D159" s="347" t="str">
        <f t="shared" si="2"/>
        <v/>
      </c>
    </row>
    <row r="160" spans="1:4" ht="36" customHeight="1">
      <c r="A160" s="239" t="s">
        <v>200</v>
      </c>
      <c r="B160" s="158">
        <f>SUM(B161:B166)</f>
        <v>584</v>
      </c>
      <c r="C160" s="158">
        <f>((((SUM(C161:C166))+0)+0)+0)+0</f>
        <v>243</v>
      </c>
      <c r="D160" s="347">
        <f t="shared" si="2"/>
        <v>-0.58399999999999996</v>
      </c>
    </row>
    <row r="161" spans="1:4" ht="36" customHeight="1">
      <c r="A161" s="348" t="s">
        <v>109</v>
      </c>
      <c r="B161" s="349">
        <v>140</v>
      </c>
      <c r="C161" s="349">
        <v>193</v>
      </c>
      <c r="D161" s="347">
        <f t="shared" si="2"/>
        <v>0.379</v>
      </c>
    </row>
    <row r="162" spans="1:4" ht="36" customHeight="1">
      <c r="A162" s="348" t="s">
        <v>110</v>
      </c>
      <c r="B162" s="349">
        <v>15</v>
      </c>
      <c r="C162" s="349"/>
      <c r="D162" s="347">
        <f t="shared" si="2"/>
        <v>-1</v>
      </c>
    </row>
    <row r="163" spans="1:4" ht="36" customHeight="1">
      <c r="A163" s="348" t="s">
        <v>111</v>
      </c>
      <c r="B163" s="349"/>
      <c r="C163" s="349"/>
      <c r="D163" s="347" t="str">
        <f t="shared" si="2"/>
        <v/>
      </c>
    </row>
    <row r="164" spans="1:4" ht="36" customHeight="1">
      <c r="A164" s="351" t="s">
        <v>201</v>
      </c>
      <c r="B164" s="352">
        <v>270</v>
      </c>
      <c r="C164" s="352"/>
      <c r="D164" s="347">
        <f t="shared" si="2"/>
        <v>-1</v>
      </c>
    </row>
    <row r="165" spans="1:4" ht="36" customHeight="1">
      <c r="A165" s="348" t="s">
        <v>118</v>
      </c>
      <c r="B165" s="349"/>
      <c r="C165" s="349"/>
      <c r="D165" s="347" t="str">
        <f t="shared" si="2"/>
        <v/>
      </c>
    </row>
    <row r="166" spans="1:4" ht="36" customHeight="1">
      <c r="A166" s="348" t="s">
        <v>202</v>
      </c>
      <c r="B166" s="349">
        <v>159</v>
      </c>
      <c r="C166" s="349">
        <v>50</v>
      </c>
      <c r="D166" s="347">
        <f t="shared" si="2"/>
        <v>-0.68600000000000005</v>
      </c>
    </row>
    <row r="167" spans="1:4" ht="36" customHeight="1">
      <c r="A167" s="239" t="s">
        <v>203</v>
      </c>
      <c r="B167" s="158">
        <f>SUM(B168:B173)</f>
        <v>40</v>
      </c>
      <c r="C167" s="158">
        <f>((((SUM(C168:C173))+0)+0)+0)+0</f>
        <v>221</v>
      </c>
      <c r="D167" s="347">
        <f t="shared" si="2"/>
        <v>4.5250000000000004</v>
      </c>
    </row>
    <row r="168" spans="1:4" ht="36" customHeight="1">
      <c r="A168" s="348" t="s">
        <v>109</v>
      </c>
      <c r="B168" s="349"/>
      <c r="C168" s="349">
        <v>110</v>
      </c>
      <c r="D168" s="347" t="str">
        <f t="shared" si="2"/>
        <v/>
      </c>
    </row>
    <row r="169" spans="1:4" ht="36" customHeight="1">
      <c r="A169" s="348" t="s">
        <v>110</v>
      </c>
      <c r="B169" s="350">
        <v>20</v>
      </c>
      <c r="C169" s="350"/>
      <c r="D169" s="347">
        <f t="shared" si="2"/>
        <v>-1</v>
      </c>
    </row>
    <row r="170" spans="1:4" ht="36" customHeight="1">
      <c r="A170" s="348" t="s">
        <v>111</v>
      </c>
      <c r="B170" s="349"/>
      <c r="C170" s="349"/>
      <c r="D170" s="347" t="str">
        <f t="shared" si="2"/>
        <v/>
      </c>
    </row>
    <row r="171" spans="1:4" ht="36" customHeight="1">
      <c r="A171" s="348" t="s">
        <v>204</v>
      </c>
      <c r="B171" s="349">
        <v>20</v>
      </c>
      <c r="C171" s="349">
        <v>111</v>
      </c>
      <c r="D171" s="347">
        <f t="shared" si="2"/>
        <v>4.55</v>
      </c>
    </row>
    <row r="172" spans="1:4" ht="36" customHeight="1">
      <c r="A172" s="348" t="s">
        <v>118</v>
      </c>
      <c r="B172" s="349"/>
      <c r="C172" s="349"/>
      <c r="D172" s="347" t="str">
        <f t="shared" si="2"/>
        <v/>
      </c>
    </row>
    <row r="173" spans="1:4" ht="36" customHeight="1">
      <c r="A173" s="348" t="s">
        <v>205</v>
      </c>
      <c r="B173" s="349"/>
      <c r="C173" s="349"/>
      <c r="D173" s="347" t="str">
        <f t="shared" si="2"/>
        <v/>
      </c>
    </row>
    <row r="174" spans="1:4" ht="36" customHeight="1">
      <c r="A174" s="239" t="s">
        <v>206</v>
      </c>
      <c r="B174" s="158">
        <f>SUM(B175:B180)</f>
        <v>544</v>
      </c>
      <c r="C174" s="158">
        <f>((((SUM(C175:C180))+0)+0)+0)+0</f>
        <v>1191</v>
      </c>
      <c r="D174" s="347">
        <f t="shared" si="2"/>
        <v>1.1890000000000001</v>
      </c>
    </row>
    <row r="175" spans="1:4" ht="36" customHeight="1">
      <c r="A175" s="348" t="s">
        <v>109</v>
      </c>
      <c r="B175" s="349">
        <v>101</v>
      </c>
      <c r="C175" s="349">
        <v>1094</v>
      </c>
      <c r="D175" s="347">
        <f t="shared" si="2"/>
        <v>9.8320000000000007</v>
      </c>
    </row>
    <row r="176" spans="1:4" ht="36" customHeight="1">
      <c r="A176" s="348" t="s">
        <v>110</v>
      </c>
      <c r="B176" s="350">
        <v>124</v>
      </c>
      <c r="C176" s="350">
        <v>37</v>
      </c>
      <c r="D176" s="347">
        <f t="shared" si="2"/>
        <v>-0.70199999999999996</v>
      </c>
    </row>
    <row r="177" spans="1:4" ht="36" customHeight="1">
      <c r="A177" s="348" t="s">
        <v>111</v>
      </c>
      <c r="B177" s="349"/>
      <c r="C177" s="349"/>
      <c r="D177" s="347" t="str">
        <f t="shared" si="2"/>
        <v/>
      </c>
    </row>
    <row r="178" spans="1:4" ht="36" customHeight="1">
      <c r="A178" s="351" t="s">
        <v>207</v>
      </c>
      <c r="B178" s="352"/>
      <c r="C178" s="352"/>
      <c r="D178" s="347" t="str">
        <f t="shared" si="2"/>
        <v/>
      </c>
    </row>
    <row r="179" spans="1:4" ht="36" customHeight="1">
      <c r="A179" s="348" t="s">
        <v>118</v>
      </c>
      <c r="B179" s="349"/>
      <c r="C179" s="349"/>
      <c r="D179" s="347" t="str">
        <f t="shared" si="2"/>
        <v/>
      </c>
    </row>
    <row r="180" spans="1:4" ht="36" customHeight="1">
      <c r="A180" s="348" t="s">
        <v>208</v>
      </c>
      <c r="B180" s="349">
        <v>319</v>
      </c>
      <c r="C180" s="349">
        <v>60</v>
      </c>
      <c r="D180" s="347">
        <f t="shared" si="2"/>
        <v>-0.81200000000000006</v>
      </c>
    </row>
    <row r="181" spans="1:4" ht="36" customHeight="1">
      <c r="A181" s="239" t="s">
        <v>209</v>
      </c>
      <c r="B181" s="158">
        <f>SUM(B182:B187)</f>
        <v>281</v>
      </c>
      <c r="C181" s="158">
        <f>((((SUM(C182:C187))+0)+0)+0)+0</f>
        <v>398</v>
      </c>
      <c r="D181" s="347">
        <f t="shared" si="2"/>
        <v>0.41599999999999998</v>
      </c>
    </row>
    <row r="182" spans="1:4" ht="36" customHeight="1">
      <c r="A182" s="348" t="s">
        <v>109</v>
      </c>
      <c r="B182" s="349"/>
      <c r="C182" s="349"/>
      <c r="D182" s="347" t="str">
        <f t="shared" si="2"/>
        <v/>
      </c>
    </row>
    <row r="183" spans="1:4" ht="36" customHeight="1">
      <c r="A183" s="348" t="s">
        <v>110</v>
      </c>
      <c r="B183" s="350"/>
      <c r="C183" s="350"/>
      <c r="D183" s="347" t="str">
        <f t="shared" si="2"/>
        <v/>
      </c>
    </row>
    <row r="184" spans="1:4" ht="36" customHeight="1">
      <c r="A184" s="351" t="s">
        <v>111</v>
      </c>
      <c r="B184" s="352"/>
      <c r="C184" s="352"/>
      <c r="D184" s="347" t="str">
        <f t="shared" si="2"/>
        <v/>
      </c>
    </row>
    <row r="185" spans="1:4" ht="36" customHeight="1">
      <c r="A185" s="351" t="s">
        <v>210</v>
      </c>
      <c r="B185" s="352">
        <v>50</v>
      </c>
      <c r="C185" s="352">
        <v>398</v>
      </c>
      <c r="D185" s="347">
        <f t="shared" si="2"/>
        <v>6.96</v>
      </c>
    </row>
    <row r="186" spans="1:4" ht="36" customHeight="1">
      <c r="A186" s="348" t="s">
        <v>118</v>
      </c>
      <c r="B186" s="350"/>
      <c r="C186" s="349"/>
      <c r="D186" s="347" t="str">
        <f t="shared" si="2"/>
        <v/>
      </c>
    </row>
    <row r="187" spans="1:4" ht="36" customHeight="1">
      <c r="A187" s="348" t="s">
        <v>211</v>
      </c>
      <c r="B187" s="349">
        <v>231</v>
      </c>
      <c r="C187" s="349"/>
      <c r="D187" s="347">
        <f t="shared" si="2"/>
        <v>-1</v>
      </c>
    </row>
    <row r="188" spans="1:4" ht="36" customHeight="1">
      <c r="A188" s="239" t="s">
        <v>212</v>
      </c>
      <c r="B188" s="158">
        <f>SUM(B189:B195)</f>
        <v>9</v>
      </c>
      <c r="C188" s="158">
        <f>((((SUM(C189:C195))+0)+0)+0)+0</f>
        <v>0</v>
      </c>
      <c r="D188" s="347">
        <f t="shared" si="2"/>
        <v>-1</v>
      </c>
    </row>
    <row r="189" spans="1:4" ht="36" customHeight="1">
      <c r="A189" s="348" t="s">
        <v>109</v>
      </c>
      <c r="B189" s="349"/>
      <c r="C189" s="349"/>
      <c r="D189" s="347" t="str">
        <f t="shared" si="2"/>
        <v/>
      </c>
    </row>
    <row r="190" spans="1:4" ht="36" customHeight="1">
      <c r="A190" s="348" t="s">
        <v>110</v>
      </c>
      <c r="B190" s="350">
        <v>4</v>
      </c>
      <c r="C190" s="350"/>
      <c r="D190" s="347">
        <f t="shared" si="2"/>
        <v>-1</v>
      </c>
    </row>
    <row r="191" spans="1:4" ht="36" customHeight="1">
      <c r="A191" s="351" t="s">
        <v>111</v>
      </c>
      <c r="B191" s="352"/>
      <c r="C191" s="352"/>
      <c r="D191" s="347" t="str">
        <f t="shared" si="2"/>
        <v/>
      </c>
    </row>
    <row r="192" spans="1:4" ht="36" customHeight="1">
      <c r="A192" s="348" t="s">
        <v>213</v>
      </c>
      <c r="B192" s="349"/>
      <c r="C192" s="349"/>
      <c r="D192" s="347" t="str">
        <f t="shared" si="2"/>
        <v/>
      </c>
    </row>
    <row r="193" spans="1:4" ht="36" customHeight="1">
      <c r="A193" s="348" t="s">
        <v>214</v>
      </c>
      <c r="B193" s="349"/>
      <c r="C193" s="349"/>
      <c r="D193" s="347" t="str">
        <f t="shared" si="2"/>
        <v/>
      </c>
    </row>
    <row r="194" spans="1:4" ht="36" customHeight="1">
      <c r="A194" s="348" t="s">
        <v>118</v>
      </c>
      <c r="B194" s="349"/>
      <c r="C194" s="349"/>
      <c r="D194" s="347" t="str">
        <f t="shared" si="2"/>
        <v/>
      </c>
    </row>
    <row r="195" spans="1:4" ht="36" customHeight="1">
      <c r="A195" s="348" t="s">
        <v>215</v>
      </c>
      <c r="B195" s="349">
        <v>5</v>
      </c>
      <c r="C195" s="349"/>
      <c r="D195" s="347">
        <f t="shared" si="2"/>
        <v>-1</v>
      </c>
    </row>
    <row r="196" spans="1:4" ht="36" customHeight="1">
      <c r="A196" s="239" t="s">
        <v>216</v>
      </c>
      <c r="B196" s="236">
        <f>SUM(B197:B201)</f>
        <v>0</v>
      </c>
      <c r="C196" s="236">
        <f>((((SUM(C197:C201))+0)+0)+0)+0</f>
        <v>0</v>
      </c>
      <c r="D196" s="347" t="str">
        <f t="shared" ref="D196:D259" si="3">IF(B196&gt;0,C196/B196-1,IF(B196&lt;0,-(C196/B196-1),""))</f>
        <v/>
      </c>
    </row>
    <row r="197" spans="1:4" ht="36" customHeight="1">
      <c r="A197" s="348" t="s">
        <v>109</v>
      </c>
      <c r="B197" s="350"/>
      <c r="C197" s="350"/>
      <c r="D197" s="347" t="str">
        <f t="shared" si="3"/>
        <v/>
      </c>
    </row>
    <row r="198" spans="1:4" ht="36" customHeight="1">
      <c r="A198" s="348" t="s">
        <v>110</v>
      </c>
      <c r="B198" s="350"/>
      <c r="C198" s="350"/>
      <c r="D198" s="347" t="str">
        <f t="shared" si="3"/>
        <v/>
      </c>
    </row>
    <row r="199" spans="1:4" ht="36" customHeight="1">
      <c r="A199" s="351" t="s">
        <v>111</v>
      </c>
      <c r="B199" s="352"/>
      <c r="C199" s="352"/>
      <c r="D199" s="347" t="str">
        <f t="shared" si="3"/>
        <v/>
      </c>
    </row>
    <row r="200" spans="1:4" ht="36" customHeight="1">
      <c r="A200" s="348" t="s">
        <v>118</v>
      </c>
      <c r="B200" s="350"/>
      <c r="C200" s="350"/>
      <c r="D200" s="347" t="str">
        <f t="shared" si="3"/>
        <v/>
      </c>
    </row>
    <row r="201" spans="1:4" ht="36" customHeight="1">
      <c r="A201" s="351" t="s">
        <v>217</v>
      </c>
      <c r="B201" s="352"/>
      <c r="C201" s="352"/>
      <c r="D201" s="347" t="str">
        <f t="shared" si="3"/>
        <v/>
      </c>
    </row>
    <row r="202" spans="1:4" ht="36" customHeight="1">
      <c r="A202" s="239" t="s">
        <v>218</v>
      </c>
      <c r="B202" s="158">
        <f>SUM(B203:B207)</f>
        <v>0</v>
      </c>
      <c r="C202" s="158">
        <f>((((SUM(C203:C207))+0)+0)+0)+0</f>
        <v>0</v>
      </c>
      <c r="D202" s="347" t="str">
        <f t="shared" si="3"/>
        <v/>
      </c>
    </row>
    <row r="203" spans="1:4" ht="36" customHeight="1">
      <c r="A203" s="348" t="s">
        <v>109</v>
      </c>
      <c r="B203" s="349"/>
      <c r="C203" s="349"/>
      <c r="D203" s="347" t="str">
        <f t="shared" si="3"/>
        <v/>
      </c>
    </row>
    <row r="204" spans="1:4" ht="36" customHeight="1">
      <c r="A204" s="348" t="s">
        <v>110</v>
      </c>
      <c r="B204" s="350"/>
      <c r="C204" s="350"/>
      <c r="D204" s="347" t="str">
        <f t="shared" si="3"/>
        <v/>
      </c>
    </row>
    <row r="205" spans="1:4" ht="36" customHeight="1">
      <c r="A205" s="351" t="s">
        <v>111</v>
      </c>
      <c r="B205" s="352"/>
      <c r="C205" s="352"/>
      <c r="D205" s="347" t="str">
        <f t="shared" si="3"/>
        <v/>
      </c>
    </row>
    <row r="206" spans="1:4" ht="36" customHeight="1">
      <c r="A206" s="348" t="s">
        <v>118</v>
      </c>
      <c r="B206" s="349"/>
      <c r="C206" s="349"/>
      <c r="D206" s="347" t="str">
        <f t="shared" si="3"/>
        <v/>
      </c>
    </row>
    <row r="207" spans="1:4" ht="36" customHeight="1">
      <c r="A207" s="348" t="s">
        <v>218</v>
      </c>
      <c r="B207" s="349"/>
      <c r="C207" s="349"/>
      <c r="D207" s="347" t="str">
        <f t="shared" si="3"/>
        <v/>
      </c>
    </row>
    <row r="208" spans="1:4" ht="36" customHeight="1">
      <c r="A208" s="239" t="s">
        <v>219</v>
      </c>
      <c r="B208" s="158">
        <f>SUM(B209:B214)</f>
        <v>0</v>
      </c>
      <c r="C208" s="158">
        <f>((((SUM(C209:C214))+0)+0)+0)+0</f>
        <v>0</v>
      </c>
      <c r="D208" s="347" t="str">
        <f t="shared" si="3"/>
        <v/>
      </c>
    </row>
    <row r="209" spans="1:4" ht="36" customHeight="1">
      <c r="A209" s="348" t="s">
        <v>109</v>
      </c>
      <c r="B209" s="349"/>
      <c r="C209" s="349"/>
      <c r="D209" s="347" t="str">
        <f t="shared" si="3"/>
        <v/>
      </c>
    </row>
    <row r="210" spans="1:4" ht="36" customHeight="1">
      <c r="A210" s="348" t="s">
        <v>110</v>
      </c>
      <c r="B210" s="350"/>
      <c r="C210" s="350"/>
      <c r="D210" s="347" t="str">
        <f t="shared" si="3"/>
        <v/>
      </c>
    </row>
    <row r="211" spans="1:4" ht="36" customHeight="1">
      <c r="A211" s="351" t="s">
        <v>111</v>
      </c>
      <c r="B211" s="352"/>
      <c r="C211" s="352"/>
      <c r="D211" s="347" t="str">
        <f t="shared" si="3"/>
        <v/>
      </c>
    </row>
    <row r="212" spans="1:4" ht="36" customHeight="1">
      <c r="A212" s="348" t="s">
        <v>220</v>
      </c>
      <c r="B212" s="349"/>
      <c r="C212" s="349"/>
      <c r="D212" s="347" t="str">
        <f t="shared" si="3"/>
        <v/>
      </c>
    </row>
    <row r="213" spans="1:4" ht="36" customHeight="1">
      <c r="A213" s="348" t="s">
        <v>118</v>
      </c>
      <c r="B213" s="349"/>
      <c r="C213" s="349"/>
      <c r="D213" s="347" t="str">
        <f t="shared" si="3"/>
        <v/>
      </c>
    </row>
    <row r="214" spans="1:4" ht="36" customHeight="1">
      <c r="A214" s="348" t="s">
        <v>221</v>
      </c>
      <c r="B214" s="349"/>
      <c r="C214" s="349"/>
      <c r="D214" s="347" t="str">
        <f t="shared" si="3"/>
        <v/>
      </c>
    </row>
    <row r="215" spans="1:4" ht="36" customHeight="1">
      <c r="A215" s="239" t="s">
        <v>222</v>
      </c>
      <c r="B215" s="158">
        <f>SUM(B216:B229)</f>
        <v>737</v>
      </c>
      <c r="C215" s="158">
        <f>((((SUM(C216:C229))+0)+0)+0)+0</f>
        <v>637</v>
      </c>
      <c r="D215" s="347">
        <f t="shared" si="3"/>
        <v>-0.13600000000000001</v>
      </c>
    </row>
    <row r="216" spans="1:4" ht="36" customHeight="1">
      <c r="A216" s="348" t="s">
        <v>109</v>
      </c>
      <c r="B216" s="349">
        <v>494</v>
      </c>
      <c r="C216" s="349">
        <v>398</v>
      </c>
      <c r="D216" s="347">
        <f t="shared" si="3"/>
        <v>-0.19400000000000001</v>
      </c>
    </row>
    <row r="217" spans="1:4" ht="36" customHeight="1">
      <c r="A217" s="348" t="s">
        <v>110</v>
      </c>
      <c r="B217" s="349">
        <v>85</v>
      </c>
      <c r="C217" s="349">
        <v>22</v>
      </c>
      <c r="D217" s="347">
        <f t="shared" si="3"/>
        <v>-0.74099999999999999</v>
      </c>
    </row>
    <row r="218" spans="1:4" ht="36" customHeight="1">
      <c r="A218" s="348" t="s">
        <v>111</v>
      </c>
      <c r="B218" s="349"/>
      <c r="C218" s="349"/>
      <c r="D218" s="347" t="str">
        <f t="shared" si="3"/>
        <v/>
      </c>
    </row>
    <row r="219" spans="1:4" ht="36" customHeight="1">
      <c r="A219" s="348" t="s">
        <v>223</v>
      </c>
      <c r="B219" s="349">
        <v>70</v>
      </c>
      <c r="C219" s="349"/>
      <c r="D219" s="347">
        <f t="shared" si="3"/>
        <v>-1</v>
      </c>
    </row>
    <row r="220" spans="1:4" ht="36" customHeight="1">
      <c r="A220" s="348" t="s">
        <v>224</v>
      </c>
      <c r="B220" s="349"/>
      <c r="C220" s="349"/>
      <c r="D220" s="347" t="str">
        <f t="shared" si="3"/>
        <v/>
      </c>
    </row>
    <row r="221" spans="1:4" ht="36" customHeight="1">
      <c r="A221" s="348" t="s">
        <v>150</v>
      </c>
      <c r="B221" s="349"/>
      <c r="C221" s="349"/>
      <c r="D221" s="347" t="str">
        <f t="shared" si="3"/>
        <v/>
      </c>
    </row>
    <row r="222" spans="1:4" ht="36" customHeight="1">
      <c r="A222" s="348" t="s">
        <v>225</v>
      </c>
      <c r="B222" s="349"/>
      <c r="C222" s="349"/>
      <c r="D222" s="347" t="str">
        <f t="shared" si="3"/>
        <v/>
      </c>
    </row>
    <row r="223" spans="1:4" ht="36" customHeight="1">
      <c r="A223" s="348" t="s">
        <v>226</v>
      </c>
      <c r="B223" s="349">
        <v>5</v>
      </c>
      <c r="C223" s="349"/>
      <c r="D223" s="347">
        <f t="shared" si="3"/>
        <v>-1</v>
      </c>
    </row>
    <row r="224" spans="1:4" ht="36" customHeight="1">
      <c r="A224" s="348" t="s">
        <v>227</v>
      </c>
      <c r="B224" s="349"/>
      <c r="C224" s="349"/>
      <c r="D224" s="347" t="str">
        <f t="shared" si="3"/>
        <v/>
      </c>
    </row>
    <row r="225" spans="1:4" ht="36" customHeight="1">
      <c r="A225" s="348" t="s">
        <v>228</v>
      </c>
      <c r="B225" s="349"/>
      <c r="C225" s="349"/>
      <c r="D225" s="347" t="str">
        <f t="shared" si="3"/>
        <v/>
      </c>
    </row>
    <row r="226" spans="1:4" ht="36" customHeight="1">
      <c r="A226" s="348" t="s">
        <v>229</v>
      </c>
      <c r="B226" s="349">
        <v>30</v>
      </c>
      <c r="C226" s="349">
        <v>109</v>
      </c>
      <c r="D226" s="347">
        <f t="shared" si="3"/>
        <v>2.633</v>
      </c>
    </row>
    <row r="227" spans="1:4" ht="36" customHeight="1">
      <c r="A227" s="348" t="s">
        <v>230</v>
      </c>
      <c r="B227" s="349">
        <v>33</v>
      </c>
      <c r="C227" s="349">
        <v>55</v>
      </c>
      <c r="D227" s="347">
        <f t="shared" si="3"/>
        <v>0.66700000000000004</v>
      </c>
    </row>
    <row r="228" spans="1:4" ht="36" customHeight="1">
      <c r="A228" s="348" t="s">
        <v>118</v>
      </c>
      <c r="B228" s="349"/>
      <c r="C228" s="349"/>
      <c r="D228" s="347" t="str">
        <f t="shared" si="3"/>
        <v/>
      </c>
    </row>
    <row r="229" spans="1:4" ht="36" customHeight="1">
      <c r="A229" s="348" t="s">
        <v>231</v>
      </c>
      <c r="B229" s="349">
        <v>20</v>
      </c>
      <c r="C229" s="349">
        <v>53</v>
      </c>
      <c r="D229" s="347">
        <f t="shared" si="3"/>
        <v>1.65</v>
      </c>
    </row>
    <row r="230" spans="1:4" ht="36" customHeight="1">
      <c r="A230" s="239" t="s">
        <v>232</v>
      </c>
      <c r="B230" s="158">
        <f>SUM(B231:B236)</f>
        <v>0</v>
      </c>
      <c r="C230" s="158">
        <f>SUM(C231:C236)</f>
        <v>0</v>
      </c>
      <c r="D230" s="347" t="str">
        <f t="shared" si="3"/>
        <v/>
      </c>
    </row>
    <row r="231" spans="1:4" ht="36" customHeight="1">
      <c r="A231" s="353" t="s">
        <v>233</v>
      </c>
      <c r="B231" s="349"/>
      <c r="C231" s="349"/>
      <c r="D231" s="347" t="str">
        <f t="shared" si="3"/>
        <v/>
      </c>
    </row>
    <row r="232" spans="1:4" ht="36" customHeight="1">
      <c r="A232" s="353" t="s">
        <v>234</v>
      </c>
      <c r="B232" s="349"/>
      <c r="C232" s="349"/>
      <c r="D232" s="347" t="str">
        <f t="shared" si="3"/>
        <v/>
      </c>
    </row>
    <row r="233" spans="1:4" ht="36" customHeight="1">
      <c r="A233" s="353" t="s">
        <v>235</v>
      </c>
      <c r="B233" s="349"/>
      <c r="C233" s="349"/>
      <c r="D233" s="347" t="str">
        <f t="shared" si="3"/>
        <v/>
      </c>
    </row>
    <row r="234" spans="1:4" ht="36" customHeight="1">
      <c r="A234" s="353" t="s">
        <v>236</v>
      </c>
      <c r="B234" s="349"/>
      <c r="C234" s="349"/>
      <c r="D234" s="347" t="str">
        <f t="shared" si="3"/>
        <v/>
      </c>
    </row>
    <row r="235" spans="1:4" ht="36" customHeight="1">
      <c r="A235" s="353" t="s">
        <v>237</v>
      </c>
      <c r="B235" s="349"/>
      <c r="C235" s="349"/>
      <c r="D235" s="347" t="str">
        <f t="shared" si="3"/>
        <v/>
      </c>
    </row>
    <row r="236" spans="1:4" ht="36" customHeight="1">
      <c r="A236" s="353" t="s">
        <v>238</v>
      </c>
      <c r="B236" s="349"/>
      <c r="C236" s="349"/>
      <c r="D236" s="347" t="str">
        <f t="shared" si="3"/>
        <v/>
      </c>
    </row>
    <row r="237" spans="1:4" ht="36" customHeight="1">
      <c r="A237" s="239" t="s">
        <v>239</v>
      </c>
      <c r="B237" s="158">
        <f>SUM(B238:B242)</f>
        <v>0</v>
      </c>
      <c r="C237" s="158">
        <f>SUM(C238:C242)</f>
        <v>0</v>
      </c>
      <c r="D237" s="347" t="str">
        <f t="shared" si="3"/>
        <v/>
      </c>
    </row>
    <row r="238" spans="1:4" ht="36" customHeight="1">
      <c r="A238" s="348" t="s">
        <v>233</v>
      </c>
      <c r="B238" s="349"/>
      <c r="C238" s="349"/>
      <c r="D238" s="347" t="str">
        <f t="shared" si="3"/>
        <v/>
      </c>
    </row>
    <row r="239" spans="1:4" ht="36" customHeight="1">
      <c r="A239" s="353" t="s">
        <v>234</v>
      </c>
      <c r="B239" s="349"/>
      <c r="C239" s="349"/>
      <c r="D239" s="347" t="str">
        <f t="shared" si="3"/>
        <v/>
      </c>
    </row>
    <row r="240" spans="1:4" ht="36" customHeight="1">
      <c r="A240" s="348" t="s">
        <v>235</v>
      </c>
      <c r="B240" s="349"/>
      <c r="C240" s="349"/>
      <c r="D240" s="347" t="str">
        <f t="shared" si="3"/>
        <v/>
      </c>
    </row>
    <row r="241" spans="1:4" ht="36" customHeight="1">
      <c r="A241" s="348" t="s">
        <v>240</v>
      </c>
      <c r="B241" s="349"/>
      <c r="C241" s="349"/>
      <c r="D241" s="347" t="str">
        <f t="shared" si="3"/>
        <v/>
      </c>
    </row>
    <row r="242" spans="1:4" ht="36" customHeight="1">
      <c r="A242" s="353" t="s">
        <v>241</v>
      </c>
      <c r="B242" s="349"/>
      <c r="C242" s="349"/>
      <c r="D242" s="347" t="str">
        <f t="shared" si="3"/>
        <v/>
      </c>
    </row>
    <row r="243" spans="1:4" ht="36" customHeight="1">
      <c r="A243" s="239" t="s">
        <v>242</v>
      </c>
      <c r="B243" s="158">
        <f>SUM(B244:B245)</f>
        <v>0</v>
      </c>
      <c r="C243" s="158">
        <f>((((SUM(C244:C245))+0)+0)+0)+0</f>
        <v>2</v>
      </c>
      <c r="D243" s="347" t="str">
        <f t="shared" si="3"/>
        <v/>
      </c>
    </row>
    <row r="244" spans="1:4" ht="36" customHeight="1">
      <c r="A244" s="348" t="s">
        <v>243</v>
      </c>
      <c r="B244" s="349"/>
      <c r="C244" s="349"/>
      <c r="D244" s="347" t="str">
        <f t="shared" si="3"/>
        <v/>
      </c>
    </row>
    <row r="245" spans="1:4" ht="36" customHeight="1">
      <c r="A245" s="348" t="s">
        <v>242</v>
      </c>
      <c r="B245" s="349"/>
      <c r="C245" s="349">
        <v>2</v>
      </c>
      <c r="D245" s="347" t="str">
        <f t="shared" si="3"/>
        <v/>
      </c>
    </row>
    <row r="246" spans="1:4" ht="36" customHeight="1">
      <c r="A246" s="231" t="s">
        <v>47</v>
      </c>
      <c r="B246" s="278">
        <f>SUM(B247:B248)</f>
        <v>0</v>
      </c>
      <c r="C246" s="278">
        <f>((((SUM(C247:C248))+0)+0)+0)+0</f>
        <v>0</v>
      </c>
      <c r="D246" s="354" t="str">
        <f t="shared" si="3"/>
        <v/>
      </c>
    </row>
    <row r="247" spans="1:4" ht="36" customHeight="1">
      <c r="A247" s="239" t="s">
        <v>244</v>
      </c>
      <c r="B247" s="236"/>
      <c r="C247" s="236"/>
      <c r="D247" s="347" t="str">
        <f t="shared" si="3"/>
        <v/>
      </c>
    </row>
    <row r="248" spans="1:4" ht="36" customHeight="1">
      <c r="A248" s="239" t="s">
        <v>245</v>
      </c>
      <c r="B248" s="236"/>
      <c r="C248" s="236"/>
      <c r="D248" s="347" t="str">
        <f t="shared" si="3"/>
        <v/>
      </c>
    </row>
    <row r="249" spans="1:4" ht="36" customHeight="1">
      <c r="A249" s="231" t="s">
        <v>49</v>
      </c>
      <c r="B249" s="278">
        <f>SUM(B250,B254,B256,B258,B266)</f>
        <v>0</v>
      </c>
      <c r="C249" s="278">
        <f>SUM(C250,C254,C256,C258,C266)</f>
        <v>0</v>
      </c>
      <c r="D249" s="354" t="str">
        <f t="shared" si="3"/>
        <v/>
      </c>
    </row>
    <row r="250" spans="1:4" ht="36" customHeight="1">
      <c r="A250" s="239" t="s">
        <v>246</v>
      </c>
      <c r="B250" s="236">
        <f>B251</f>
        <v>0</v>
      </c>
      <c r="C250" s="236">
        <f>((((C251)+0)+0)+0)+0</f>
        <v>0</v>
      </c>
      <c r="D250" s="347" t="str">
        <f t="shared" si="3"/>
        <v/>
      </c>
    </row>
    <row r="251" spans="1:4" ht="36" customHeight="1">
      <c r="A251" s="351" t="s">
        <v>247</v>
      </c>
      <c r="B251" s="352"/>
      <c r="C251" s="352"/>
      <c r="D251" s="347" t="str">
        <f t="shared" si="3"/>
        <v/>
      </c>
    </row>
    <row r="252" spans="1:4" ht="36" customHeight="1">
      <c r="A252" s="348" t="s">
        <v>248</v>
      </c>
      <c r="B252" s="352"/>
      <c r="C252" s="352"/>
      <c r="D252" s="347" t="str">
        <f t="shared" si="3"/>
        <v/>
      </c>
    </row>
    <row r="253" spans="1:4" ht="36" customHeight="1">
      <c r="A253" s="348" t="s">
        <v>249</v>
      </c>
      <c r="B253" s="352"/>
      <c r="C253" s="352"/>
      <c r="D253" s="347" t="str">
        <f t="shared" si="3"/>
        <v/>
      </c>
    </row>
    <row r="254" spans="1:4" ht="36" customHeight="1">
      <c r="A254" s="239" t="s">
        <v>250</v>
      </c>
      <c r="B254" s="236">
        <f>B255</f>
        <v>0</v>
      </c>
      <c r="C254" s="236">
        <f>((((C255)+0)+0)+0)+0</f>
        <v>0</v>
      </c>
      <c r="D254" s="347" t="str">
        <f t="shared" si="3"/>
        <v/>
      </c>
    </row>
    <row r="255" spans="1:4" ht="36" customHeight="1">
      <c r="A255" s="351" t="s">
        <v>250</v>
      </c>
      <c r="B255" s="352"/>
      <c r="C255" s="352"/>
      <c r="D255" s="347" t="str">
        <f t="shared" si="3"/>
        <v/>
      </c>
    </row>
    <row r="256" spans="1:4" ht="36" customHeight="1">
      <c r="A256" s="239" t="s">
        <v>251</v>
      </c>
      <c r="B256" s="236">
        <f>B257</f>
        <v>0</v>
      </c>
      <c r="C256" s="236">
        <f>((((C257)+0)+0)+0)+0</f>
        <v>0</v>
      </c>
      <c r="D256" s="347" t="str">
        <f t="shared" si="3"/>
        <v/>
      </c>
    </row>
    <row r="257" spans="1:4" ht="36" customHeight="1">
      <c r="A257" s="351" t="s">
        <v>251</v>
      </c>
      <c r="B257" s="352"/>
      <c r="C257" s="352"/>
      <c r="D257" s="347" t="str">
        <f t="shared" si="3"/>
        <v/>
      </c>
    </row>
    <row r="258" spans="1:4" ht="36" customHeight="1">
      <c r="A258" s="239" t="s">
        <v>252</v>
      </c>
      <c r="B258" s="158">
        <f>SUM(B259:B265)</f>
        <v>0</v>
      </c>
      <c r="C258" s="158">
        <f>((((SUM(C259:C265))+0)+0)+0)+0</f>
        <v>0</v>
      </c>
      <c r="D258" s="347" t="str">
        <f t="shared" si="3"/>
        <v/>
      </c>
    </row>
    <row r="259" spans="1:4" ht="36" customHeight="1">
      <c r="A259" s="348" t="s">
        <v>253</v>
      </c>
      <c r="B259" s="349"/>
      <c r="C259" s="349"/>
      <c r="D259" s="347" t="str">
        <f t="shared" si="3"/>
        <v/>
      </c>
    </row>
    <row r="260" spans="1:4" ht="36" customHeight="1">
      <c r="A260" s="351" t="s">
        <v>254</v>
      </c>
      <c r="B260" s="352"/>
      <c r="C260" s="352"/>
      <c r="D260" s="347" t="str">
        <f t="shared" ref="D260:D323" si="4">IF(B260&gt;0,C260/B260-1,IF(B260&lt;0,-(C260/B260-1),""))</f>
        <v/>
      </c>
    </row>
    <row r="261" spans="1:4" ht="36" customHeight="1">
      <c r="A261" s="348" t="s">
        <v>255</v>
      </c>
      <c r="B261" s="349"/>
      <c r="C261" s="349"/>
      <c r="D261" s="347" t="str">
        <f t="shared" si="4"/>
        <v/>
      </c>
    </row>
    <row r="262" spans="1:4" ht="36" customHeight="1">
      <c r="A262" s="351" t="s">
        <v>256</v>
      </c>
      <c r="B262" s="352"/>
      <c r="C262" s="352"/>
      <c r="D262" s="347" t="str">
        <f t="shared" si="4"/>
        <v/>
      </c>
    </row>
    <row r="263" spans="1:4" ht="36" customHeight="1">
      <c r="A263" s="348" t="s">
        <v>257</v>
      </c>
      <c r="B263" s="349"/>
      <c r="C263" s="349"/>
      <c r="D263" s="347" t="str">
        <f t="shared" si="4"/>
        <v/>
      </c>
    </row>
    <row r="264" spans="1:4" ht="36" customHeight="1">
      <c r="A264" s="351" t="s">
        <v>258</v>
      </c>
      <c r="B264" s="352"/>
      <c r="C264" s="352"/>
      <c r="D264" s="347" t="str">
        <f t="shared" si="4"/>
        <v/>
      </c>
    </row>
    <row r="265" spans="1:4" ht="36" customHeight="1">
      <c r="A265" s="348" t="s">
        <v>259</v>
      </c>
      <c r="B265" s="349"/>
      <c r="C265" s="349"/>
      <c r="D265" s="347" t="str">
        <f t="shared" si="4"/>
        <v/>
      </c>
    </row>
    <row r="266" spans="1:4" ht="36" customHeight="1">
      <c r="A266" s="239" t="s">
        <v>260</v>
      </c>
      <c r="B266" s="158">
        <f>B267</f>
        <v>0</v>
      </c>
      <c r="C266" s="158">
        <f>((((C267)+0)+0)+0)+0</f>
        <v>0</v>
      </c>
      <c r="D266" s="347" t="str">
        <f t="shared" si="4"/>
        <v/>
      </c>
    </row>
    <row r="267" spans="1:4" ht="36" customHeight="1">
      <c r="A267" s="348" t="s">
        <v>260</v>
      </c>
      <c r="B267" s="349"/>
      <c r="C267" s="349"/>
      <c r="D267" s="347" t="str">
        <f t="shared" si="4"/>
        <v/>
      </c>
    </row>
    <row r="268" spans="1:4" ht="36" customHeight="1">
      <c r="A268" s="231" t="s">
        <v>51</v>
      </c>
      <c r="B268" s="278">
        <f>SUM(B269,B272,B283,B290,B298,B307,B321,B331,B341,B349,B355)</f>
        <v>7200</v>
      </c>
      <c r="C268" s="278">
        <f>SUM(C269,C272,C283,C290,C298,C307,C321,C331,C341,C349,C355)</f>
        <v>5654</v>
      </c>
      <c r="D268" s="354">
        <f t="shared" si="4"/>
        <v>-0.215</v>
      </c>
    </row>
    <row r="269" spans="1:4" ht="36" customHeight="1">
      <c r="A269" s="239" t="s">
        <v>261</v>
      </c>
      <c r="B269" s="236">
        <f>SUM(B270:B271)</f>
        <v>0</v>
      </c>
      <c r="C269" s="236">
        <f>((((SUM(C270:C271))+0)+0)+0)+0</f>
        <v>0</v>
      </c>
      <c r="D269" s="347" t="str">
        <f t="shared" si="4"/>
        <v/>
      </c>
    </row>
    <row r="270" spans="1:4" ht="36" customHeight="1">
      <c r="A270" s="351" t="s">
        <v>261</v>
      </c>
      <c r="B270" s="352"/>
      <c r="C270" s="352"/>
      <c r="D270" s="347" t="str">
        <f t="shared" si="4"/>
        <v/>
      </c>
    </row>
    <row r="271" spans="1:4" ht="36" customHeight="1">
      <c r="A271" s="351" t="s">
        <v>262</v>
      </c>
      <c r="B271" s="352"/>
      <c r="C271" s="352"/>
      <c r="D271" s="347" t="str">
        <f t="shared" si="4"/>
        <v/>
      </c>
    </row>
    <row r="272" spans="1:4" ht="36" customHeight="1">
      <c r="A272" s="239" t="s">
        <v>263</v>
      </c>
      <c r="B272" s="158">
        <f>SUM(B273:B282)</f>
        <v>7151</v>
      </c>
      <c r="C272" s="158">
        <f>((((SUM(C273:C282))+0)+0)+0)+0</f>
        <v>5647</v>
      </c>
      <c r="D272" s="347">
        <f t="shared" si="4"/>
        <v>-0.21</v>
      </c>
    </row>
    <row r="273" spans="1:4" ht="36" customHeight="1">
      <c r="A273" s="348" t="s">
        <v>109</v>
      </c>
      <c r="B273" s="349">
        <v>3581</v>
      </c>
      <c r="C273" s="349">
        <v>3493</v>
      </c>
      <c r="D273" s="347">
        <f t="shared" si="4"/>
        <v>-2.5000000000000001E-2</v>
      </c>
    </row>
    <row r="274" spans="1:4" ht="36" customHeight="1">
      <c r="A274" s="348" t="s">
        <v>110</v>
      </c>
      <c r="B274" s="350">
        <v>1415</v>
      </c>
      <c r="C274" s="350">
        <v>170</v>
      </c>
      <c r="D274" s="347">
        <f t="shared" si="4"/>
        <v>-0.88</v>
      </c>
    </row>
    <row r="275" spans="1:4" ht="36" customHeight="1">
      <c r="A275" s="351" t="s">
        <v>111</v>
      </c>
      <c r="B275" s="352"/>
      <c r="C275" s="352"/>
      <c r="D275" s="347" t="str">
        <f t="shared" si="4"/>
        <v/>
      </c>
    </row>
    <row r="276" spans="1:4" ht="36" customHeight="1">
      <c r="A276" s="348" t="s">
        <v>150</v>
      </c>
      <c r="B276" s="349">
        <v>220</v>
      </c>
      <c r="C276" s="349">
        <v>1233</v>
      </c>
      <c r="D276" s="347">
        <f t="shared" si="4"/>
        <v>4.6050000000000004</v>
      </c>
    </row>
    <row r="277" spans="1:4" ht="36" customHeight="1">
      <c r="A277" s="348" t="s">
        <v>264</v>
      </c>
      <c r="B277" s="349">
        <v>479</v>
      </c>
      <c r="C277" s="349">
        <v>287</v>
      </c>
      <c r="D277" s="347">
        <f t="shared" si="4"/>
        <v>-0.40100000000000002</v>
      </c>
    </row>
    <row r="278" spans="1:4" ht="36" customHeight="1">
      <c r="A278" s="348" t="s">
        <v>265</v>
      </c>
      <c r="B278" s="349">
        <v>980</v>
      </c>
      <c r="C278" s="349">
        <v>16</v>
      </c>
      <c r="D278" s="347">
        <f t="shared" si="4"/>
        <v>-0.98399999999999999</v>
      </c>
    </row>
    <row r="279" spans="1:4" ht="36" customHeight="1">
      <c r="A279" s="348" t="s">
        <v>266</v>
      </c>
      <c r="B279" s="349"/>
      <c r="C279" s="349"/>
      <c r="D279" s="347" t="str">
        <f t="shared" si="4"/>
        <v/>
      </c>
    </row>
    <row r="280" spans="1:4" ht="36" customHeight="1">
      <c r="A280" s="348" t="s">
        <v>267</v>
      </c>
      <c r="B280" s="349"/>
      <c r="C280" s="349"/>
      <c r="D280" s="347" t="str">
        <f t="shared" si="4"/>
        <v/>
      </c>
    </row>
    <row r="281" spans="1:4" ht="36" customHeight="1">
      <c r="A281" s="348" t="s">
        <v>118</v>
      </c>
      <c r="B281" s="349"/>
      <c r="C281" s="349"/>
      <c r="D281" s="347" t="str">
        <f t="shared" si="4"/>
        <v/>
      </c>
    </row>
    <row r="282" spans="1:4" ht="36" customHeight="1">
      <c r="A282" s="348" t="s">
        <v>268</v>
      </c>
      <c r="B282" s="349">
        <v>476</v>
      </c>
      <c r="C282" s="349">
        <v>448</v>
      </c>
      <c r="D282" s="347">
        <f t="shared" si="4"/>
        <v>-5.8999999999999997E-2</v>
      </c>
    </row>
    <row r="283" spans="1:4" ht="36" customHeight="1">
      <c r="A283" s="239" t="s">
        <v>269</v>
      </c>
      <c r="B283" s="158">
        <f>SUM(B284:B289)</f>
        <v>0</v>
      </c>
      <c r="C283" s="158">
        <f>((((SUM(C284:C289))+0)+0)+0)+0</f>
        <v>0</v>
      </c>
      <c r="D283" s="347" t="str">
        <f t="shared" si="4"/>
        <v/>
      </c>
    </row>
    <row r="284" spans="1:4" ht="36" customHeight="1">
      <c r="A284" s="348" t="s">
        <v>109</v>
      </c>
      <c r="B284" s="349"/>
      <c r="C284" s="349"/>
      <c r="D284" s="347" t="str">
        <f t="shared" si="4"/>
        <v/>
      </c>
    </row>
    <row r="285" spans="1:4" ht="36" customHeight="1">
      <c r="A285" s="351" t="s">
        <v>110</v>
      </c>
      <c r="B285" s="352"/>
      <c r="C285" s="352"/>
      <c r="D285" s="347" t="str">
        <f t="shared" si="4"/>
        <v/>
      </c>
    </row>
    <row r="286" spans="1:4" ht="36" customHeight="1">
      <c r="A286" s="351" t="s">
        <v>111</v>
      </c>
      <c r="B286" s="352"/>
      <c r="C286" s="352"/>
      <c r="D286" s="347" t="str">
        <f t="shared" si="4"/>
        <v/>
      </c>
    </row>
    <row r="287" spans="1:4" ht="36" customHeight="1">
      <c r="A287" s="348" t="s">
        <v>270</v>
      </c>
      <c r="B287" s="349"/>
      <c r="C287" s="349"/>
      <c r="D287" s="347" t="str">
        <f t="shared" si="4"/>
        <v/>
      </c>
    </row>
    <row r="288" spans="1:4" ht="36" customHeight="1">
      <c r="A288" s="348" t="s">
        <v>118</v>
      </c>
      <c r="B288" s="349"/>
      <c r="C288" s="349"/>
      <c r="D288" s="347" t="str">
        <f t="shared" si="4"/>
        <v/>
      </c>
    </row>
    <row r="289" spans="1:4" ht="36" customHeight="1">
      <c r="A289" s="348" t="s">
        <v>271</v>
      </c>
      <c r="B289" s="349"/>
      <c r="C289" s="349"/>
      <c r="D289" s="347" t="str">
        <f t="shared" si="4"/>
        <v/>
      </c>
    </row>
    <row r="290" spans="1:4" ht="36" customHeight="1">
      <c r="A290" s="239" t="s">
        <v>272</v>
      </c>
      <c r="B290" s="158">
        <f>SUM(B291:B297)</f>
        <v>0</v>
      </c>
      <c r="C290" s="158">
        <f>((((SUM(C291:C297))+0)+0)+0)+0</f>
        <v>0</v>
      </c>
      <c r="D290" s="347" t="str">
        <f t="shared" si="4"/>
        <v/>
      </c>
    </row>
    <row r="291" spans="1:4" ht="36" customHeight="1">
      <c r="A291" s="348" t="s">
        <v>109</v>
      </c>
      <c r="B291" s="349"/>
      <c r="C291" s="349"/>
      <c r="D291" s="347" t="str">
        <f t="shared" si="4"/>
        <v/>
      </c>
    </row>
    <row r="292" spans="1:4" ht="36" customHeight="1">
      <c r="A292" s="348" t="s">
        <v>110</v>
      </c>
      <c r="B292" s="349"/>
      <c r="C292" s="349"/>
      <c r="D292" s="347" t="str">
        <f t="shared" si="4"/>
        <v/>
      </c>
    </row>
    <row r="293" spans="1:4" ht="36" customHeight="1">
      <c r="A293" s="348" t="s">
        <v>111</v>
      </c>
      <c r="B293" s="349"/>
      <c r="C293" s="349"/>
      <c r="D293" s="347" t="str">
        <f t="shared" si="4"/>
        <v/>
      </c>
    </row>
    <row r="294" spans="1:4" ht="36" customHeight="1">
      <c r="A294" s="348" t="s">
        <v>273</v>
      </c>
      <c r="B294" s="349"/>
      <c r="C294" s="349"/>
      <c r="D294" s="347" t="str">
        <f t="shared" si="4"/>
        <v/>
      </c>
    </row>
    <row r="295" spans="1:4" ht="36" customHeight="1">
      <c r="A295" s="348" t="s">
        <v>274</v>
      </c>
      <c r="B295" s="349"/>
      <c r="C295" s="349"/>
      <c r="D295" s="347" t="str">
        <f t="shared" si="4"/>
        <v/>
      </c>
    </row>
    <row r="296" spans="1:4" ht="36" customHeight="1">
      <c r="A296" s="348" t="s">
        <v>118</v>
      </c>
      <c r="B296" s="349"/>
      <c r="C296" s="349"/>
      <c r="D296" s="347" t="str">
        <f t="shared" si="4"/>
        <v/>
      </c>
    </row>
    <row r="297" spans="1:4" ht="36" customHeight="1">
      <c r="A297" s="348" t="s">
        <v>275</v>
      </c>
      <c r="B297" s="349"/>
      <c r="C297" s="349"/>
      <c r="D297" s="347" t="str">
        <f t="shared" si="4"/>
        <v/>
      </c>
    </row>
    <row r="298" spans="1:4" ht="36" customHeight="1">
      <c r="A298" s="239" t="s">
        <v>276</v>
      </c>
      <c r="B298" s="158">
        <f>SUM(B299:B306)</f>
        <v>0</v>
      </c>
      <c r="C298" s="158">
        <f>((((SUM(C299:C306))+0)+0)+0)+0</f>
        <v>0</v>
      </c>
      <c r="D298" s="347" t="str">
        <f t="shared" si="4"/>
        <v/>
      </c>
    </row>
    <row r="299" spans="1:4" ht="36" customHeight="1">
      <c r="A299" s="348" t="s">
        <v>109</v>
      </c>
      <c r="B299" s="349"/>
      <c r="C299" s="349"/>
      <c r="D299" s="347" t="str">
        <f t="shared" si="4"/>
        <v/>
      </c>
    </row>
    <row r="300" spans="1:4" ht="36" customHeight="1">
      <c r="A300" s="351" t="s">
        <v>110</v>
      </c>
      <c r="B300" s="352"/>
      <c r="C300" s="352"/>
      <c r="D300" s="347" t="str">
        <f t="shared" si="4"/>
        <v/>
      </c>
    </row>
    <row r="301" spans="1:4" ht="36" customHeight="1">
      <c r="A301" s="351" t="s">
        <v>111</v>
      </c>
      <c r="B301" s="352"/>
      <c r="C301" s="352"/>
      <c r="D301" s="347" t="str">
        <f t="shared" si="4"/>
        <v/>
      </c>
    </row>
    <row r="302" spans="1:4" ht="36" customHeight="1">
      <c r="A302" s="348" t="s">
        <v>277</v>
      </c>
      <c r="B302" s="349"/>
      <c r="C302" s="349"/>
      <c r="D302" s="347" t="str">
        <f t="shared" si="4"/>
        <v/>
      </c>
    </row>
    <row r="303" spans="1:4" ht="36" customHeight="1">
      <c r="A303" s="351" t="s">
        <v>278</v>
      </c>
      <c r="B303" s="352"/>
      <c r="C303" s="352"/>
      <c r="D303" s="347" t="str">
        <f t="shared" si="4"/>
        <v/>
      </c>
    </row>
    <row r="304" spans="1:4" ht="36" customHeight="1">
      <c r="A304" s="348" t="s">
        <v>279</v>
      </c>
      <c r="B304" s="349"/>
      <c r="C304" s="349"/>
      <c r="D304" s="347" t="str">
        <f t="shared" si="4"/>
        <v/>
      </c>
    </row>
    <row r="305" spans="1:4" ht="36" customHeight="1">
      <c r="A305" s="348" t="s">
        <v>118</v>
      </c>
      <c r="B305" s="349"/>
      <c r="C305" s="349"/>
      <c r="D305" s="347" t="str">
        <f t="shared" si="4"/>
        <v/>
      </c>
    </row>
    <row r="306" spans="1:4" ht="36" customHeight="1">
      <c r="A306" s="348" t="s">
        <v>280</v>
      </c>
      <c r="B306" s="349"/>
      <c r="C306" s="349"/>
      <c r="D306" s="347" t="str">
        <f t="shared" si="4"/>
        <v/>
      </c>
    </row>
    <row r="307" spans="1:4" ht="36" customHeight="1">
      <c r="A307" s="239" t="s">
        <v>281</v>
      </c>
      <c r="B307" s="158">
        <f>SUM(B308:B320)</f>
        <v>0</v>
      </c>
      <c r="C307" s="158">
        <f>((((SUM(C308:C320))+0)+0)+0)+0</f>
        <v>7</v>
      </c>
      <c r="D307" s="347" t="str">
        <f t="shared" si="4"/>
        <v/>
      </c>
    </row>
    <row r="308" spans="1:4" ht="36" customHeight="1">
      <c r="A308" s="348" t="s">
        <v>109</v>
      </c>
      <c r="B308" s="349"/>
      <c r="C308" s="349"/>
      <c r="D308" s="347" t="str">
        <f t="shared" si="4"/>
        <v/>
      </c>
    </row>
    <row r="309" spans="1:4" ht="36" customHeight="1">
      <c r="A309" s="351" t="s">
        <v>110</v>
      </c>
      <c r="B309" s="352"/>
      <c r="C309" s="352"/>
      <c r="D309" s="347" t="str">
        <f t="shared" si="4"/>
        <v/>
      </c>
    </row>
    <row r="310" spans="1:4" ht="36" customHeight="1">
      <c r="A310" s="351" t="s">
        <v>111</v>
      </c>
      <c r="B310" s="352"/>
      <c r="C310" s="352"/>
      <c r="D310" s="347" t="str">
        <f t="shared" si="4"/>
        <v/>
      </c>
    </row>
    <row r="311" spans="1:4" ht="36" customHeight="1">
      <c r="A311" s="348" t="s">
        <v>282</v>
      </c>
      <c r="B311" s="349"/>
      <c r="C311" s="349"/>
      <c r="D311" s="347" t="str">
        <f t="shared" si="4"/>
        <v/>
      </c>
    </row>
    <row r="312" spans="1:4" ht="36" customHeight="1">
      <c r="A312" s="348" t="s">
        <v>283</v>
      </c>
      <c r="B312" s="349"/>
      <c r="C312" s="349">
        <v>7</v>
      </c>
      <c r="D312" s="347" t="str">
        <f t="shared" si="4"/>
        <v/>
      </c>
    </row>
    <row r="313" spans="1:4" ht="36" customHeight="1">
      <c r="A313" s="348" t="s">
        <v>284</v>
      </c>
      <c r="B313" s="349"/>
      <c r="C313" s="349"/>
      <c r="D313" s="347" t="str">
        <f t="shared" si="4"/>
        <v/>
      </c>
    </row>
    <row r="314" spans="1:4" ht="36" customHeight="1">
      <c r="A314" s="348" t="s">
        <v>285</v>
      </c>
      <c r="B314" s="349"/>
      <c r="C314" s="349"/>
      <c r="D314" s="347" t="str">
        <f t="shared" si="4"/>
        <v/>
      </c>
    </row>
    <row r="315" spans="1:4" ht="36" customHeight="1">
      <c r="A315" s="348" t="s">
        <v>286</v>
      </c>
      <c r="B315" s="349"/>
      <c r="C315" s="349"/>
      <c r="D315" s="347" t="str">
        <f t="shared" si="4"/>
        <v/>
      </c>
    </row>
    <row r="316" spans="1:4" ht="36" customHeight="1">
      <c r="A316" s="348" t="s">
        <v>287</v>
      </c>
      <c r="B316" s="349"/>
      <c r="C316" s="349"/>
      <c r="D316" s="347" t="str">
        <f t="shared" si="4"/>
        <v/>
      </c>
    </row>
    <row r="317" spans="1:4" ht="36" customHeight="1">
      <c r="A317" s="348" t="s">
        <v>288</v>
      </c>
      <c r="B317" s="349"/>
      <c r="C317" s="349"/>
      <c r="D317" s="347" t="str">
        <f t="shared" si="4"/>
        <v/>
      </c>
    </row>
    <row r="318" spans="1:4" ht="36" customHeight="1">
      <c r="A318" s="348" t="s">
        <v>150</v>
      </c>
      <c r="B318" s="349"/>
      <c r="C318" s="349"/>
      <c r="D318" s="347" t="str">
        <f t="shared" si="4"/>
        <v/>
      </c>
    </row>
    <row r="319" spans="1:4" ht="36" customHeight="1">
      <c r="A319" s="348" t="s">
        <v>118</v>
      </c>
      <c r="B319" s="349"/>
      <c r="C319" s="349"/>
      <c r="D319" s="347" t="str">
        <f t="shared" si="4"/>
        <v/>
      </c>
    </row>
    <row r="320" spans="1:4" ht="36" customHeight="1">
      <c r="A320" s="348" t="s">
        <v>289</v>
      </c>
      <c r="B320" s="349"/>
      <c r="C320" s="349"/>
      <c r="D320" s="347" t="str">
        <f t="shared" si="4"/>
        <v/>
      </c>
    </row>
    <row r="321" spans="1:4" ht="36" customHeight="1">
      <c r="A321" s="239" t="s">
        <v>290</v>
      </c>
      <c r="B321" s="158">
        <f>SUM(B322:B330)</f>
        <v>0</v>
      </c>
      <c r="C321" s="158">
        <f>((((SUM(C322:C330))+0)+0)+0)+0</f>
        <v>0</v>
      </c>
      <c r="D321" s="347" t="str">
        <f t="shared" si="4"/>
        <v/>
      </c>
    </row>
    <row r="322" spans="1:4" ht="36" customHeight="1">
      <c r="A322" s="348" t="s">
        <v>109</v>
      </c>
      <c r="B322" s="349"/>
      <c r="C322" s="349"/>
      <c r="D322" s="347" t="str">
        <f t="shared" si="4"/>
        <v/>
      </c>
    </row>
    <row r="323" spans="1:4" ht="36" customHeight="1">
      <c r="A323" s="351" t="s">
        <v>110</v>
      </c>
      <c r="B323" s="352"/>
      <c r="C323" s="352"/>
      <c r="D323" s="347" t="str">
        <f t="shared" si="4"/>
        <v/>
      </c>
    </row>
    <row r="324" spans="1:4" ht="36" customHeight="1">
      <c r="A324" s="351" t="s">
        <v>111</v>
      </c>
      <c r="B324" s="352"/>
      <c r="C324" s="352"/>
      <c r="D324" s="347" t="str">
        <f t="shared" ref="D324:D387" si="5">IF(B324&gt;0,C324/B324-1,IF(B324&lt;0,-(C324/B324-1),""))</f>
        <v/>
      </c>
    </row>
    <row r="325" spans="1:4" ht="36" customHeight="1">
      <c r="A325" s="348" t="s">
        <v>291</v>
      </c>
      <c r="B325" s="349"/>
      <c r="C325" s="349"/>
      <c r="D325" s="347" t="str">
        <f t="shared" si="5"/>
        <v/>
      </c>
    </row>
    <row r="326" spans="1:4" ht="36" customHeight="1">
      <c r="A326" s="348" t="s">
        <v>292</v>
      </c>
      <c r="B326" s="349"/>
      <c r="C326" s="349"/>
      <c r="D326" s="347" t="str">
        <f t="shared" si="5"/>
        <v/>
      </c>
    </row>
    <row r="327" spans="1:4" ht="36" customHeight="1">
      <c r="A327" s="348" t="s">
        <v>293</v>
      </c>
      <c r="B327" s="349"/>
      <c r="C327" s="349"/>
      <c r="D327" s="347" t="str">
        <f t="shared" si="5"/>
        <v/>
      </c>
    </row>
    <row r="328" spans="1:4" ht="36" customHeight="1">
      <c r="A328" s="348" t="s">
        <v>150</v>
      </c>
      <c r="B328" s="349"/>
      <c r="C328" s="349"/>
      <c r="D328" s="347" t="str">
        <f t="shared" si="5"/>
        <v/>
      </c>
    </row>
    <row r="329" spans="1:4" ht="36" customHeight="1">
      <c r="A329" s="351" t="s">
        <v>118</v>
      </c>
      <c r="B329" s="352"/>
      <c r="C329" s="352"/>
      <c r="D329" s="347" t="str">
        <f t="shared" si="5"/>
        <v/>
      </c>
    </row>
    <row r="330" spans="1:4" ht="36" customHeight="1">
      <c r="A330" s="348" t="s">
        <v>294</v>
      </c>
      <c r="B330" s="349"/>
      <c r="C330" s="349"/>
      <c r="D330" s="347" t="str">
        <f t="shared" si="5"/>
        <v/>
      </c>
    </row>
    <row r="331" spans="1:4" ht="36" customHeight="1">
      <c r="A331" s="239" t="s">
        <v>295</v>
      </c>
      <c r="B331" s="158">
        <f>SUM(B332:B340)</f>
        <v>0</v>
      </c>
      <c r="C331" s="158">
        <f>((((SUM(C332:C340))+0)+0)+0)+0</f>
        <v>0</v>
      </c>
      <c r="D331" s="347" t="str">
        <f t="shared" si="5"/>
        <v/>
      </c>
    </row>
    <row r="332" spans="1:4" ht="36" customHeight="1">
      <c r="A332" s="348" t="s">
        <v>109</v>
      </c>
      <c r="B332" s="349"/>
      <c r="C332" s="349"/>
      <c r="D332" s="347" t="str">
        <f t="shared" si="5"/>
        <v/>
      </c>
    </row>
    <row r="333" spans="1:4" ht="36" customHeight="1">
      <c r="A333" s="348" t="s">
        <v>110</v>
      </c>
      <c r="B333" s="350"/>
      <c r="C333" s="350"/>
      <c r="D333" s="347" t="str">
        <f t="shared" si="5"/>
        <v/>
      </c>
    </row>
    <row r="334" spans="1:4" ht="36" customHeight="1">
      <c r="A334" s="351" t="s">
        <v>111</v>
      </c>
      <c r="B334" s="352"/>
      <c r="C334" s="352"/>
      <c r="D334" s="347" t="str">
        <f t="shared" si="5"/>
        <v/>
      </c>
    </row>
    <row r="335" spans="1:4" ht="36" customHeight="1">
      <c r="A335" s="348" t="s">
        <v>296</v>
      </c>
      <c r="B335" s="349"/>
      <c r="C335" s="349"/>
      <c r="D335" s="347" t="str">
        <f t="shared" si="5"/>
        <v/>
      </c>
    </row>
    <row r="336" spans="1:4" ht="36" customHeight="1">
      <c r="A336" s="348" t="s">
        <v>297</v>
      </c>
      <c r="B336" s="349"/>
      <c r="C336" s="349"/>
      <c r="D336" s="347" t="str">
        <f t="shared" si="5"/>
        <v/>
      </c>
    </row>
    <row r="337" spans="1:4" ht="36" customHeight="1">
      <c r="A337" s="348" t="s">
        <v>298</v>
      </c>
      <c r="B337" s="350"/>
      <c r="C337" s="350"/>
      <c r="D337" s="347" t="str">
        <f t="shared" si="5"/>
        <v/>
      </c>
    </row>
    <row r="338" spans="1:4" ht="36" customHeight="1">
      <c r="A338" s="348" t="s">
        <v>150</v>
      </c>
      <c r="B338" s="349"/>
      <c r="C338" s="349"/>
      <c r="D338" s="347" t="str">
        <f t="shared" si="5"/>
        <v/>
      </c>
    </row>
    <row r="339" spans="1:4" ht="36" customHeight="1">
      <c r="A339" s="351" t="s">
        <v>118</v>
      </c>
      <c r="B339" s="352"/>
      <c r="C339" s="352"/>
      <c r="D339" s="347" t="str">
        <f t="shared" si="5"/>
        <v/>
      </c>
    </row>
    <row r="340" spans="1:4" ht="36" customHeight="1">
      <c r="A340" s="348" t="s">
        <v>299</v>
      </c>
      <c r="B340" s="349"/>
      <c r="C340" s="349"/>
      <c r="D340" s="347" t="str">
        <f t="shared" si="5"/>
        <v/>
      </c>
    </row>
    <row r="341" spans="1:4" ht="36" customHeight="1">
      <c r="A341" s="239" t="s">
        <v>300</v>
      </c>
      <c r="B341" s="158">
        <f>SUM(B342:B348)</f>
        <v>0</v>
      </c>
      <c r="C341" s="158">
        <f>((((SUM(C342:C348))+0)+0)+0)+0</f>
        <v>0</v>
      </c>
      <c r="D341" s="347" t="str">
        <f t="shared" si="5"/>
        <v/>
      </c>
    </row>
    <row r="342" spans="1:4" ht="36" customHeight="1">
      <c r="A342" s="348" t="s">
        <v>109</v>
      </c>
      <c r="B342" s="349"/>
      <c r="C342" s="349"/>
      <c r="D342" s="347" t="str">
        <f t="shared" si="5"/>
        <v/>
      </c>
    </row>
    <row r="343" spans="1:4" ht="36" customHeight="1">
      <c r="A343" s="351" t="s">
        <v>110</v>
      </c>
      <c r="B343" s="352"/>
      <c r="C343" s="352"/>
      <c r="D343" s="347" t="str">
        <f t="shared" si="5"/>
        <v/>
      </c>
    </row>
    <row r="344" spans="1:4" ht="36" customHeight="1">
      <c r="A344" s="351" t="s">
        <v>111</v>
      </c>
      <c r="B344" s="352"/>
      <c r="C344" s="352"/>
      <c r="D344" s="347" t="str">
        <f t="shared" si="5"/>
        <v/>
      </c>
    </row>
    <row r="345" spans="1:4" ht="36" customHeight="1">
      <c r="A345" s="351" t="s">
        <v>301</v>
      </c>
      <c r="B345" s="352"/>
      <c r="C345" s="352"/>
      <c r="D345" s="347" t="str">
        <f t="shared" si="5"/>
        <v/>
      </c>
    </row>
    <row r="346" spans="1:4" ht="36" customHeight="1">
      <c r="A346" s="351" t="s">
        <v>302</v>
      </c>
      <c r="B346" s="352"/>
      <c r="C346" s="352"/>
      <c r="D346" s="347" t="str">
        <f t="shared" si="5"/>
        <v/>
      </c>
    </row>
    <row r="347" spans="1:4" ht="36" customHeight="1">
      <c r="A347" s="348" t="s">
        <v>118</v>
      </c>
      <c r="B347" s="349"/>
      <c r="C347" s="349"/>
      <c r="D347" s="347" t="str">
        <f t="shared" si="5"/>
        <v/>
      </c>
    </row>
    <row r="348" spans="1:4" ht="36" customHeight="1">
      <c r="A348" s="351" t="s">
        <v>303</v>
      </c>
      <c r="B348" s="352"/>
      <c r="C348" s="352"/>
      <c r="D348" s="347" t="str">
        <f t="shared" si="5"/>
        <v/>
      </c>
    </row>
    <row r="349" spans="1:4" ht="36" customHeight="1">
      <c r="A349" s="239" t="s">
        <v>304</v>
      </c>
      <c r="B349" s="158">
        <f>SUM(B350:B354)</f>
        <v>0</v>
      </c>
      <c r="C349" s="158">
        <f>((((SUM(C350:C354))+0)+0)+0)+0</f>
        <v>0</v>
      </c>
      <c r="D349" s="347" t="str">
        <f t="shared" si="5"/>
        <v/>
      </c>
    </row>
    <row r="350" spans="1:4" ht="36" customHeight="1">
      <c r="A350" s="351" t="s">
        <v>109</v>
      </c>
      <c r="B350" s="352"/>
      <c r="C350" s="352"/>
      <c r="D350" s="347" t="str">
        <f t="shared" si="5"/>
        <v/>
      </c>
    </row>
    <row r="351" spans="1:4" ht="36" customHeight="1">
      <c r="A351" s="351" t="s">
        <v>110</v>
      </c>
      <c r="B351" s="352"/>
      <c r="C351" s="352"/>
      <c r="D351" s="347" t="str">
        <f t="shared" si="5"/>
        <v/>
      </c>
    </row>
    <row r="352" spans="1:4" ht="36" customHeight="1">
      <c r="A352" s="351" t="s">
        <v>150</v>
      </c>
      <c r="B352" s="352"/>
      <c r="C352" s="352"/>
      <c r="D352" s="347" t="str">
        <f t="shared" si="5"/>
        <v/>
      </c>
    </row>
    <row r="353" spans="1:4" ht="36" customHeight="1">
      <c r="A353" s="348" t="s">
        <v>305</v>
      </c>
      <c r="B353" s="349"/>
      <c r="C353" s="349"/>
      <c r="D353" s="347" t="str">
        <f t="shared" si="5"/>
        <v/>
      </c>
    </row>
    <row r="354" spans="1:4" ht="36" customHeight="1">
      <c r="A354" s="351" t="s">
        <v>306</v>
      </c>
      <c r="B354" s="352"/>
      <c r="C354" s="352"/>
      <c r="D354" s="347" t="str">
        <f t="shared" si="5"/>
        <v/>
      </c>
    </row>
    <row r="355" spans="1:4" ht="36" customHeight="1">
      <c r="A355" s="239" t="s">
        <v>307</v>
      </c>
      <c r="B355" s="158">
        <f>SUM(B356:B357)</f>
        <v>49</v>
      </c>
      <c r="C355" s="158">
        <f>((((SUM(C356:C357))+0)+0)+0)+0</f>
        <v>0</v>
      </c>
      <c r="D355" s="347">
        <f t="shared" si="5"/>
        <v>-1</v>
      </c>
    </row>
    <row r="356" spans="1:4" ht="36" customHeight="1">
      <c r="A356" s="348" t="s">
        <v>308</v>
      </c>
      <c r="B356" s="349"/>
      <c r="C356" s="349"/>
      <c r="D356" s="347" t="str">
        <f t="shared" si="5"/>
        <v/>
      </c>
    </row>
    <row r="357" spans="1:4" ht="36" customHeight="1">
      <c r="A357" s="348" t="s">
        <v>307</v>
      </c>
      <c r="B357" s="349">
        <v>49</v>
      </c>
      <c r="C357" s="349"/>
      <c r="D357" s="347">
        <f t="shared" si="5"/>
        <v>-1</v>
      </c>
    </row>
    <row r="358" spans="1:4" ht="36" customHeight="1">
      <c r="A358" s="231" t="s">
        <v>53</v>
      </c>
      <c r="B358" s="278">
        <f>SUM(B359,B364,B371,B377,B383,B387,B391,B395,B401,B408)</f>
        <v>19305</v>
      </c>
      <c r="C358" s="278">
        <f>SUM(C359,C364,C371,C377,C383,C387,C391,C395,C401,C408)</f>
        <v>22950</v>
      </c>
      <c r="D358" s="354">
        <f t="shared" si="5"/>
        <v>0.189</v>
      </c>
    </row>
    <row r="359" spans="1:4" ht="36" customHeight="1">
      <c r="A359" s="239" t="s">
        <v>309</v>
      </c>
      <c r="B359" s="158">
        <f>SUM(B360:B363)</f>
        <v>370</v>
      </c>
      <c r="C359" s="158">
        <f>((((SUM(C360:C363))+0)+0)+0)+0</f>
        <v>310</v>
      </c>
      <c r="D359" s="347">
        <f t="shared" si="5"/>
        <v>-0.16200000000000001</v>
      </c>
    </row>
    <row r="360" spans="1:4" ht="36" customHeight="1">
      <c r="A360" s="348" t="s">
        <v>109</v>
      </c>
      <c r="B360" s="349"/>
      <c r="C360" s="349"/>
      <c r="D360" s="347" t="str">
        <f t="shared" si="5"/>
        <v/>
      </c>
    </row>
    <row r="361" spans="1:4" ht="36" customHeight="1">
      <c r="A361" s="348" t="s">
        <v>110</v>
      </c>
      <c r="B361" s="350"/>
      <c r="C361" s="350">
        <v>30</v>
      </c>
      <c r="D361" s="347" t="str">
        <f t="shared" si="5"/>
        <v/>
      </c>
    </row>
    <row r="362" spans="1:4" ht="36" customHeight="1">
      <c r="A362" s="348" t="s">
        <v>111</v>
      </c>
      <c r="B362" s="349"/>
      <c r="C362" s="349"/>
      <c r="D362" s="347" t="str">
        <f t="shared" si="5"/>
        <v/>
      </c>
    </row>
    <row r="363" spans="1:4" ht="36" customHeight="1">
      <c r="A363" s="348" t="s">
        <v>310</v>
      </c>
      <c r="B363" s="349">
        <v>370</v>
      </c>
      <c r="C363" s="349">
        <v>280</v>
      </c>
      <c r="D363" s="347">
        <f t="shared" si="5"/>
        <v>-0.24299999999999999</v>
      </c>
    </row>
    <row r="364" spans="1:4" ht="36" customHeight="1">
      <c r="A364" s="239" t="s">
        <v>311</v>
      </c>
      <c r="B364" s="158">
        <f>SUM(B365:B370)</f>
        <v>16149</v>
      </c>
      <c r="C364" s="158">
        <f>((((SUM(C365:C370))+0)+0)+0)+0</f>
        <v>16501</v>
      </c>
      <c r="D364" s="347">
        <f t="shared" si="5"/>
        <v>2.1999999999999999E-2</v>
      </c>
    </row>
    <row r="365" spans="1:4" ht="36" customHeight="1">
      <c r="A365" s="348" t="s">
        <v>312</v>
      </c>
      <c r="B365" s="349">
        <v>271</v>
      </c>
      <c r="C365" s="349">
        <v>339</v>
      </c>
      <c r="D365" s="347">
        <f t="shared" si="5"/>
        <v>0.251</v>
      </c>
    </row>
    <row r="366" spans="1:4" ht="36" customHeight="1">
      <c r="A366" s="348" t="s">
        <v>313</v>
      </c>
      <c r="B366" s="349">
        <v>6592</v>
      </c>
      <c r="C366" s="349">
        <v>7594</v>
      </c>
      <c r="D366" s="347">
        <f t="shared" si="5"/>
        <v>0.152</v>
      </c>
    </row>
    <row r="367" spans="1:4" ht="36" customHeight="1">
      <c r="A367" s="348" t="s">
        <v>314</v>
      </c>
      <c r="B367" s="349">
        <v>6381</v>
      </c>
      <c r="C367" s="349">
        <v>4726</v>
      </c>
      <c r="D367" s="347">
        <f t="shared" si="5"/>
        <v>-0.25900000000000001</v>
      </c>
    </row>
    <row r="368" spans="1:4" ht="36" customHeight="1">
      <c r="A368" s="348" t="s">
        <v>315</v>
      </c>
      <c r="B368" s="349">
        <v>2854</v>
      </c>
      <c r="C368" s="349">
        <v>2054</v>
      </c>
      <c r="D368" s="347">
        <f t="shared" si="5"/>
        <v>-0.28000000000000003</v>
      </c>
    </row>
    <row r="369" spans="1:4" ht="36" customHeight="1">
      <c r="A369" s="348" t="s">
        <v>316</v>
      </c>
      <c r="B369" s="349"/>
      <c r="C369" s="349"/>
      <c r="D369" s="347" t="str">
        <f t="shared" si="5"/>
        <v/>
      </c>
    </row>
    <row r="370" spans="1:4" ht="36" customHeight="1">
      <c r="A370" s="348" t="s">
        <v>317</v>
      </c>
      <c r="B370" s="349">
        <v>51</v>
      </c>
      <c r="C370" s="349">
        <v>1788</v>
      </c>
      <c r="D370" s="347">
        <f t="shared" si="5"/>
        <v>34.058999999999997</v>
      </c>
    </row>
    <row r="371" spans="1:4" ht="36" customHeight="1">
      <c r="A371" s="239" t="s">
        <v>318</v>
      </c>
      <c r="B371" s="158">
        <f>SUM(B372:B376)</f>
        <v>229</v>
      </c>
      <c r="C371" s="158">
        <f>((((SUM(C372:C376))+0)+0)+0)+0</f>
        <v>263</v>
      </c>
      <c r="D371" s="347">
        <f t="shared" si="5"/>
        <v>0.14799999999999999</v>
      </c>
    </row>
    <row r="372" spans="1:4" ht="36" customHeight="1">
      <c r="A372" s="351" t="s">
        <v>319</v>
      </c>
      <c r="B372" s="352"/>
      <c r="C372" s="352"/>
      <c r="D372" s="347" t="str">
        <f t="shared" si="5"/>
        <v/>
      </c>
    </row>
    <row r="373" spans="1:4" ht="36" customHeight="1">
      <c r="A373" s="348" t="s">
        <v>320</v>
      </c>
      <c r="B373" s="349">
        <v>229</v>
      </c>
      <c r="C373" s="349">
        <v>263</v>
      </c>
      <c r="D373" s="347">
        <f t="shared" si="5"/>
        <v>0.14799999999999999</v>
      </c>
    </row>
    <row r="374" spans="1:4" ht="36" customHeight="1">
      <c r="A374" s="348" t="s">
        <v>321</v>
      </c>
      <c r="B374" s="349"/>
      <c r="C374" s="349"/>
      <c r="D374" s="347" t="str">
        <f t="shared" si="5"/>
        <v/>
      </c>
    </row>
    <row r="375" spans="1:4" ht="36" customHeight="1">
      <c r="A375" s="348" t="s">
        <v>322</v>
      </c>
      <c r="B375" s="349"/>
      <c r="C375" s="349"/>
      <c r="D375" s="347" t="str">
        <f t="shared" si="5"/>
        <v/>
      </c>
    </row>
    <row r="376" spans="1:4" ht="36" customHeight="1">
      <c r="A376" s="348" t="s">
        <v>323</v>
      </c>
      <c r="B376" s="350"/>
      <c r="C376" s="350"/>
      <c r="D376" s="347" t="str">
        <f t="shared" si="5"/>
        <v/>
      </c>
    </row>
    <row r="377" spans="1:4" ht="36" customHeight="1">
      <c r="A377" s="239" t="s">
        <v>324</v>
      </c>
      <c r="B377" s="158">
        <f>SUM(B378:B382)</f>
        <v>0</v>
      </c>
      <c r="C377" s="158">
        <f>((((SUM(C378:C382))+0)+0)+0)+0</f>
        <v>0</v>
      </c>
      <c r="D377" s="347" t="str">
        <f t="shared" si="5"/>
        <v/>
      </c>
    </row>
    <row r="378" spans="1:4" ht="36" customHeight="1">
      <c r="A378" s="351" t="s">
        <v>325</v>
      </c>
      <c r="B378" s="352"/>
      <c r="C378" s="352"/>
      <c r="D378" s="347" t="str">
        <f t="shared" si="5"/>
        <v/>
      </c>
    </row>
    <row r="379" spans="1:4" ht="36" customHeight="1">
      <c r="A379" s="348" t="s">
        <v>326</v>
      </c>
      <c r="B379" s="349"/>
      <c r="C379" s="349"/>
      <c r="D379" s="347" t="str">
        <f t="shared" si="5"/>
        <v/>
      </c>
    </row>
    <row r="380" spans="1:4" ht="36" customHeight="1">
      <c r="A380" s="351" t="s">
        <v>327</v>
      </c>
      <c r="B380" s="352"/>
      <c r="C380" s="352"/>
      <c r="D380" s="347" t="str">
        <f t="shared" si="5"/>
        <v/>
      </c>
    </row>
    <row r="381" spans="1:4" ht="36" customHeight="1">
      <c r="A381" s="351" t="s">
        <v>328</v>
      </c>
      <c r="B381" s="352"/>
      <c r="C381" s="352"/>
      <c r="D381" s="347" t="str">
        <f t="shared" si="5"/>
        <v/>
      </c>
    </row>
    <row r="382" spans="1:4" ht="36" customHeight="1">
      <c r="A382" s="351" t="s">
        <v>329</v>
      </c>
      <c r="B382" s="352"/>
      <c r="C382" s="352"/>
      <c r="D382" s="347" t="str">
        <f t="shared" si="5"/>
        <v/>
      </c>
    </row>
    <row r="383" spans="1:4" ht="36" customHeight="1">
      <c r="A383" s="239" t="s">
        <v>330</v>
      </c>
      <c r="B383" s="158">
        <f>SUM(B384:B386)</f>
        <v>0</v>
      </c>
      <c r="C383" s="158">
        <f>((((SUM(C384:C386))+0)+0)+0)+0</f>
        <v>0</v>
      </c>
      <c r="D383" s="347" t="str">
        <f t="shared" si="5"/>
        <v/>
      </c>
    </row>
    <row r="384" spans="1:4" ht="36" customHeight="1">
      <c r="A384" s="348" t="s">
        <v>331</v>
      </c>
      <c r="B384" s="349"/>
      <c r="C384" s="349"/>
      <c r="D384" s="347" t="str">
        <f t="shared" si="5"/>
        <v/>
      </c>
    </row>
    <row r="385" spans="1:4" ht="36" customHeight="1">
      <c r="A385" s="351" t="s">
        <v>332</v>
      </c>
      <c r="B385" s="352"/>
      <c r="C385" s="352"/>
      <c r="D385" s="347" t="str">
        <f t="shared" si="5"/>
        <v/>
      </c>
    </row>
    <row r="386" spans="1:4" ht="36" customHeight="1">
      <c r="A386" s="351" t="s">
        <v>333</v>
      </c>
      <c r="B386" s="352"/>
      <c r="C386" s="352"/>
      <c r="D386" s="347" t="str">
        <f t="shared" si="5"/>
        <v/>
      </c>
    </row>
    <row r="387" spans="1:4" ht="36" customHeight="1">
      <c r="A387" s="239" t="s">
        <v>334</v>
      </c>
      <c r="B387" s="158">
        <f>SUM(B388:B390)</f>
        <v>0</v>
      </c>
      <c r="C387" s="158">
        <f>((((SUM(C388:C390))+0)+0)+0)+0</f>
        <v>0</v>
      </c>
      <c r="D387" s="347" t="str">
        <f t="shared" si="5"/>
        <v/>
      </c>
    </row>
    <row r="388" spans="1:4" ht="36" customHeight="1">
      <c r="A388" s="348" t="s">
        <v>335</v>
      </c>
      <c r="B388" s="349"/>
      <c r="C388" s="349"/>
      <c r="D388" s="347" t="str">
        <f t="shared" ref="D388:D451" si="6">IF(B388&gt;0,C388/B388-1,IF(B388&lt;0,-(C388/B388-1),""))</f>
        <v/>
      </c>
    </row>
    <row r="389" spans="1:4" ht="36" customHeight="1">
      <c r="A389" s="348" t="s">
        <v>336</v>
      </c>
      <c r="B389" s="349"/>
      <c r="C389" s="349"/>
      <c r="D389" s="347" t="str">
        <f t="shared" si="6"/>
        <v/>
      </c>
    </row>
    <row r="390" spans="1:4" ht="36" customHeight="1">
      <c r="A390" s="351" t="s">
        <v>337</v>
      </c>
      <c r="B390" s="352"/>
      <c r="C390" s="352"/>
      <c r="D390" s="347" t="str">
        <f t="shared" si="6"/>
        <v/>
      </c>
    </row>
    <row r="391" spans="1:4" ht="36" customHeight="1">
      <c r="A391" s="239" t="s">
        <v>338</v>
      </c>
      <c r="B391" s="158">
        <f>SUM(B392:B394)</f>
        <v>9</v>
      </c>
      <c r="C391" s="158">
        <f>((((SUM(C392:C394))+0)+0)+0)+0</f>
        <v>0</v>
      </c>
      <c r="D391" s="347">
        <f t="shared" si="6"/>
        <v>-1</v>
      </c>
    </row>
    <row r="392" spans="1:4" ht="36" customHeight="1">
      <c r="A392" s="348" t="s">
        <v>339</v>
      </c>
      <c r="B392" s="349">
        <v>9</v>
      </c>
      <c r="C392" s="349"/>
      <c r="D392" s="347">
        <f t="shared" si="6"/>
        <v>-1</v>
      </c>
    </row>
    <row r="393" spans="1:4" ht="36" customHeight="1">
      <c r="A393" s="348" t="s">
        <v>340</v>
      </c>
      <c r="B393" s="350"/>
      <c r="C393" s="350"/>
      <c r="D393" s="347" t="str">
        <f t="shared" si="6"/>
        <v/>
      </c>
    </row>
    <row r="394" spans="1:4" ht="36" customHeight="1">
      <c r="A394" s="351" t="s">
        <v>341</v>
      </c>
      <c r="B394" s="352"/>
      <c r="C394" s="352"/>
      <c r="D394" s="347" t="str">
        <f t="shared" si="6"/>
        <v/>
      </c>
    </row>
    <row r="395" spans="1:4" ht="36" customHeight="1">
      <c r="A395" s="239" t="s">
        <v>342</v>
      </c>
      <c r="B395" s="158">
        <f>SUM(B396:B400)</f>
        <v>0</v>
      </c>
      <c r="C395" s="158">
        <f>((((SUM(C396:C400))+0)+0)+0)+0</f>
        <v>0</v>
      </c>
      <c r="D395" s="347" t="str">
        <f t="shared" si="6"/>
        <v/>
      </c>
    </row>
    <row r="396" spans="1:4" ht="36" customHeight="1">
      <c r="A396" s="348" t="s">
        <v>343</v>
      </c>
      <c r="B396" s="349"/>
      <c r="C396" s="349"/>
      <c r="D396" s="347" t="str">
        <f t="shared" si="6"/>
        <v/>
      </c>
    </row>
    <row r="397" spans="1:4" ht="36" customHeight="1">
      <c r="A397" s="348" t="s">
        <v>344</v>
      </c>
      <c r="B397" s="349"/>
      <c r="C397" s="349"/>
      <c r="D397" s="347" t="str">
        <f t="shared" si="6"/>
        <v/>
      </c>
    </row>
    <row r="398" spans="1:4" ht="36" customHeight="1">
      <c r="A398" s="348" t="s">
        <v>345</v>
      </c>
      <c r="B398" s="349"/>
      <c r="C398" s="349"/>
      <c r="D398" s="347" t="str">
        <f t="shared" si="6"/>
        <v/>
      </c>
    </row>
    <row r="399" spans="1:4" ht="36" customHeight="1">
      <c r="A399" s="351" t="s">
        <v>346</v>
      </c>
      <c r="B399" s="352"/>
      <c r="C399" s="352"/>
      <c r="D399" s="347" t="str">
        <f t="shared" si="6"/>
        <v/>
      </c>
    </row>
    <row r="400" spans="1:4" ht="36" customHeight="1">
      <c r="A400" s="351" t="s">
        <v>347</v>
      </c>
      <c r="B400" s="352"/>
      <c r="C400" s="352"/>
      <c r="D400" s="347" t="str">
        <f t="shared" si="6"/>
        <v/>
      </c>
    </row>
    <row r="401" spans="1:4" ht="36" customHeight="1">
      <c r="A401" s="239" t="s">
        <v>348</v>
      </c>
      <c r="B401" s="158">
        <f>SUM(B402:B407)</f>
        <v>1630</v>
      </c>
      <c r="C401" s="158">
        <f>((((SUM(C402:C407))+0)+0)+0)+0</f>
        <v>5876</v>
      </c>
      <c r="D401" s="347">
        <f t="shared" si="6"/>
        <v>2.605</v>
      </c>
    </row>
    <row r="402" spans="1:4" ht="36" customHeight="1">
      <c r="A402" s="351" t="s">
        <v>349</v>
      </c>
      <c r="B402" s="352"/>
      <c r="C402" s="352"/>
      <c r="D402" s="347" t="str">
        <f t="shared" si="6"/>
        <v/>
      </c>
    </row>
    <row r="403" spans="1:4" ht="36" customHeight="1">
      <c r="A403" s="351" t="s">
        <v>350</v>
      </c>
      <c r="B403" s="352"/>
      <c r="C403" s="352"/>
      <c r="D403" s="347" t="str">
        <f t="shared" si="6"/>
        <v/>
      </c>
    </row>
    <row r="404" spans="1:4" ht="36" customHeight="1">
      <c r="A404" s="348" t="s">
        <v>351</v>
      </c>
      <c r="B404" s="349">
        <v>1630</v>
      </c>
      <c r="C404" s="349">
        <v>5196</v>
      </c>
      <c r="D404" s="347">
        <f t="shared" si="6"/>
        <v>2.1880000000000002</v>
      </c>
    </row>
    <row r="405" spans="1:4" ht="36" customHeight="1">
      <c r="A405" s="351" t="s">
        <v>352</v>
      </c>
      <c r="B405" s="352"/>
      <c r="C405" s="352"/>
      <c r="D405" s="347" t="str">
        <f t="shared" si="6"/>
        <v/>
      </c>
    </row>
    <row r="406" spans="1:4" ht="36" customHeight="1">
      <c r="A406" s="351" t="s">
        <v>353</v>
      </c>
      <c r="B406" s="352"/>
      <c r="C406" s="352"/>
      <c r="D406" s="347" t="str">
        <f t="shared" si="6"/>
        <v/>
      </c>
    </row>
    <row r="407" spans="1:4" ht="36" customHeight="1">
      <c r="A407" s="351" t="s">
        <v>354</v>
      </c>
      <c r="B407" s="352"/>
      <c r="C407" s="352">
        <v>680</v>
      </c>
      <c r="D407" s="347" t="str">
        <f t="shared" si="6"/>
        <v/>
      </c>
    </row>
    <row r="408" spans="1:4" ht="36" customHeight="1">
      <c r="A408" s="239" t="s">
        <v>355</v>
      </c>
      <c r="B408" s="158">
        <f>B409</f>
        <v>918</v>
      </c>
      <c r="C408" s="158">
        <f>((((C409)+0)+0)+0)+0</f>
        <v>0</v>
      </c>
      <c r="D408" s="347">
        <f t="shared" si="6"/>
        <v>-1</v>
      </c>
    </row>
    <row r="409" spans="1:4" ht="36" customHeight="1">
      <c r="A409" s="348" t="s">
        <v>355</v>
      </c>
      <c r="B409" s="349">
        <v>918</v>
      </c>
      <c r="C409" s="349"/>
      <c r="D409" s="347">
        <f t="shared" si="6"/>
        <v>-1</v>
      </c>
    </row>
    <row r="410" spans="1:4" ht="36" customHeight="1">
      <c r="A410" s="231" t="s">
        <v>55</v>
      </c>
      <c r="B410" s="278">
        <f>SUM(B411,B416,B425,B431,B436,B441,B446,B453,B457,B461)</f>
        <v>879</v>
      </c>
      <c r="C410" s="278">
        <f>SUM(C411,C416,C425,C431,C436,C441,C446,C453,C457,C461)</f>
        <v>10</v>
      </c>
      <c r="D410" s="354">
        <f t="shared" si="6"/>
        <v>-0.98899999999999999</v>
      </c>
    </row>
    <row r="411" spans="1:4" ht="36" customHeight="1">
      <c r="A411" s="239" t="s">
        <v>356</v>
      </c>
      <c r="B411" s="158">
        <f>SUM(B412:B415)</f>
        <v>0</v>
      </c>
      <c r="C411" s="158">
        <f>((((SUM(C412:C415))+0)+0)+0)+0</f>
        <v>0</v>
      </c>
      <c r="D411" s="347" t="str">
        <f t="shared" si="6"/>
        <v/>
      </c>
    </row>
    <row r="412" spans="1:4" ht="36" customHeight="1">
      <c r="A412" s="348" t="s">
        <v>109</v>
      </c>
      <c r="B412" s="349"/>
      <c r="C412" s="349"/>
      <c r="D412" s="347" t="str">
        <f t="shared" si="6"/>
        <v/>
      </c>
    </row>
    <row r="413" spans="1:4" s="342" customFormat="1" ht="36" customHeight="1">
      <c r="A413" s="351" t="s">
        <v>110</v>
      </c>
      <c r="B413" s="352"/>
      <c r="C413" s="352"/>
      <c r="D413" s="347" t="str">
        <f t="shared" si="6"/>
        <v/>
      </c>
    </row>
    <row r="414" spans="1:4" ht="36" customHeight="1">
      <c r="A414" s="348" t="s">
        <v>111</v>
      </c>
      <c r="B414" s="349"/>
      <c r="C414" s="349"/>
      <c r="D414" s="347" t="str">
        <f t="shared" si="6"/>
        <v/>
      </c>
    </row>
    <row r="415" spans="1:4" ht="36" customHeight="1">
      <c r="A415" s="348" t="s">
        <v>357</v>
      </c>
      <c r="B415" s="349"/>
      <c r="C415" s="349"/>
      <c r="D415" s="347" t="str">
        <f t="shared" si="6"/>
        <v/>
      </c>
    </row>
    <row r="416" spans="1:4" s="342" customFormat="1" ht="36" customHeight="1">
      <c r="A416" s="239" t="s">
        <v>358</v>
      </c>
      <c r="B416" s="158">
        <f>SUM(B417:B424)</f>
        <v>0</v>
      </c>
      <c r="C416" s="158">
        <f>((((SUM(C417:C424))+0)+0)+0)+0</f>
        <v>0</v>
      </c>
      <c r="D416" s="347" t="str">
        <f t="shared" si="6"/>
        <v/>
      </c>
    </row>
    <row r="417" spans="1:4" ht="36" customHeight="1">
      <c r="A417" s="351" t="s">
        <v>359</v>
      </c>
      <c r="B417" s="352"/>
      <c r="C417" s="352"/>
      <c r="D417" s="347" t="str">
        <f t="shared" si="6"/>
        <v/>
      </c>
    </row>
    <row r="418" spans="1:4" ht="36" customHeight="1">
      <c r="A418" s="351" t="s">
        <v>360</v>
      </c>
      <c r="B418" s="352"/>
      <c r="C418" s="352"/>
      <c r="D418" s="347" t="str">
        <f t="shared" si="6"/>
        <v/>
      </c>
    </row>
    <row r="419" spans="1:4" ht="36" customHeight="1">
      <c r="A419" s="351" t="s">
        <v>361</v>
      </c>
      <c r="B419" s="352"/>
      <c r="C419" s="352"/>
      <c r="D419" s="347" t="str">
        <f t="shared" si="6"/>
        <v/>
      </c>
    </row>
    <row r="420" spans="1:4" ht="36" customHeight="1">
      <c r="A420" s="351" t="s">
        <v>362</v>
      </c>
      <c r="B420" s="352"/>
      <c r="C420" s="352"/>
      <c r="D420" s="347" t="str">
        <f t="shared" si="6"/>
        <v/>
      </c>
    </row>
    <row r="421" spans="1:4" ht="36" customHeight="1">
      <c r="A421" s="348" t="s">
        <v>363</v>
      </c>
      <c r="B421" s="349"/>
      <c r="C421" s="349"/>
      <c r="D421" s="347" t="str">
        <f t="shared" si="6"/>
        <v/>
      </c>
    </row>
    <row r="422" spans="1:4" ht="36" customHeight="1">
      <c r="A422" s="351" t="s">
        <v>364</v>
      </c>
      <c r="B422" s="352"/>
      <c r="C422" s="352"/>
      <c r="D422" s="347" t="str">
        <f t="shared" si="6"/>
        <v/>
      </c>
    </row>
    <row r="423" spans="1:4" ht="36" customHeight="1">
      <c r="A423" s="355" t="s">
        <v>365</v>
      </c>
      <c r="B423" s="352"/>
      <c r="C423" s="352"/>
      <c r="D423" s="347" t="str">
        <f t="shared" si="6"/>
        <v/>
      </c>
    </row>
    <row r="424" spans="1:4" ht="36" customHeight="1">
      <c r="A424" s="348" t="s">
        <v>366</v>
      </c>
      <c r="B424" s="349"/>
      <c r="C424" s="349"/>
      <c r="D424" s="347" t="str">
        <f t="shared" si="6"/>
        <v/>
      </c>
    </row>
    <row r="425" spans="1:4" ht="36" customHeight="1">
      <c r="A425" s="239" t="s">
        <v>367</v>
      </c>
      <c r="B425" s="158">
        <f>SUM(B426:B430)</f>
        <v>0</v>
      </c>
      <c r="C425" s="158">
        <f>((((SUM(C426:C430))+0)+0)+0)+0</f>
        <v>0</v>
      </c>
      <c r="D425" s="347" t="str">
        <f t="shared" si="6"/>
        <v/>
      </c>
    </row>
    <row r="426" spans="1:4" ht="36" customHeight="1">
      <c r="A426" s="348" t="s">
        <v>359</v>
      </c>
      <c r="B426" s="349"/>
      <c r="C426" s="349"/>
      <c r="D426" s="347" t="str">
        <f t="shared" si="6"/>
        <v/>
      </c>
    </row>
    <row r="427" spans="1:4" ht="36" customHeight="1">
      <c r="A427" s="348" t="s">
        <v>368</v>
      </c>
      <c r="B427" s="349"/>
      <c r="C427" s="349"/>
      <c r="D427" s="347" t="str">
        <f t="shared" si="6"/>
        <v/>
      </c>
    </row>
    <row r="428" spans="1:4" ht="36" customHeight="1">
      <c r="A428" s="351" t="s">
        <v>369</v>
      </c>
      <c r="B428" s="352"/>
      <c r="C428" s="352"/>
      <c r="D428" s="347" t="str">
        <f t="shared" si="6"/>
        <v/>
      </c>
    </row>
    <row r="429" spans="1:4" ht="36" customHeight="1">
      <c r="A429" s="351" t="s">
        <v>370</v>
      </c>
      <c r="B429" s="352"/>
      <c r="C429" s="352"/>
      <c r="D429" s="347" t="str">
        <f t="shared" si="6"/>
        <v/>
      </c>
    </row>
    <row r="430" spans="1:4" ht="36" customHeight="1">
      <c r="A430" s="348" t="s">
        <v>371</v>
      </c>
      <c r="B430" s="349"/>
      <c r="C430" s="349"/>
      <c r="D430" s="347" t="str">
        <f t="shared" si="6"/>
        <v/>
      </c>
    </row>
    <row r="431" spans="1:4" ht="36" customHeight="1">
      <c r="A431" s="239" t="s">
        <v>372</v>
      </c>
      <c r="B431" s="158">
        <f>SUM(B432:B435)</f>
        <v>879</v>
      </c>
      <c r="C431" s="158">
        <f>((((SUM(C432:C435))+0)+0)+0)+0</f>
        <v>0</v>
      </c>
      <c r="D431" s="347">
        <f t="shared" si="6"/>
        <v>-1</v>
      </c>
    </row>
    <row r="432" spans="1:4" ht="36" customHeight="1">
      <c r="A432" s="348" t="s">
        <v>359</v>
      </c>
      <c r="B432" s="349"/>
      <c r="C432" s="349"/>
      <c r="D432" s="347" t="str">
        <f t="shared" si="6"/>
        <v/>
      </c>
    </row>
    <row r="433" spans="1:4" ht="36" customHeight="1">
      <c r="A433" s="348" t="s">
        <v>373</v>
      </c>
      <c r="B433" s="349"/>
      <c r="C433" s="349"/>
      <c r="D433" s="347" t="str">
        <f t="shared" si="6"/>
        <v/>
      </c>
    </row>
    <row r="434" spans="1:4" ht="36" customHeight="1">
      <c r="A434" s="351" t="s">
        <v>374</v>
      </c>
      <c r="B434" s="352"/>
      <c r="C434" s="352"/>
      <c r="D434" s="347" t="str">
        <f t="shared" si="6"/>
        <v/>
      </c>
    </row>
    <row r="435" spans="1:4" ht="36" customHeight="1">
      <c r="A435" s="348" t="s">
        <v>375</v>
      </c>
      <c r="B435" s="349">
        <v>879</v>
      </c>
      <c r="C435" s="349"/>
      <c r="D435" s="347">
        <f t="shared" si="6"/>
        <v>-1</v>
      </c>
    </row>
    <row r="436" spans="1:4" ht="36" customHeight="1">
      <c r="A436" s="239" t="s">
        <v>376</v>
      </c>
      <c r="B436" s="158">
        <f>SUM(B437:B440)</f>
        <v>0</v>
      </c>
      <c r="C436" s="158">
        <f>((((SUM(C437:C440))+0)+0)+0)+0</f>
        <v>0</v>
      </c>
      <c r="D436" s="347" t="str">
        <f t="shared" si="6"/>
        <v/>
      </c>
    </row>
    <row r="437" spans="1:4" ht="36" customHeight="1">
      <c r="A437" s="348" t="s">
        <v>359</v>
      </c>
      <c r="B437" s="349"/>
      <c r="C437" s="349"/>
      <c r="D437" s="347" t="str">
        <f t="shared" si="6"/>
        <v/>
      </c>
    </row>
    <row r="438" spans="1:4" ht="36" customHeight="1">
      <c r="A438" s="351" t="s">
        <v>377</v>
      </c>
      <c r="B438" s="352"/>
      <c r="C438" s="352"/>
      <c r="D438" s="347" t="str">
        <f t="shared" si="6"/>
        <v/>
      </c>
    </row>
    <row r="439" spans="1:4" ht="36" customHeight="1">
      <c r="A439" s="348" t="s">
        <v>378</v>
      </c>
      <c r="B439" s="350"/>
      <c r="C439" s="349"/>
      <c r="D439" s="347" t="str">
        <f t="shared" si="6"/>
        <v/>
      </c>
    </row>
    <row r="440" spans="1:4" ht="36" customHeight="1">
      <c r="A440" s="348" t="s">
        <v>379</v>
      </c>
      <c r="B440" s="349"/>
      <c r="C440" s="349"/>
      <c r="D440" s="347" t="str">
        <f t="shared" si="6"/>
        <v/>
      </c>
    </row>
    <row r="441" spans="1:4" ht="36" customHeight="1">
      <c r="A441" s="239" t="s">
        <v>380</v>
      </c>
      <c r="B441" s="158">
        <f>SUM(B442:B445)</f>
        <v>0</v>
      </c>
      <c r="C441" s="158">
        <f>((((SUM(C442:C445))+0)+0)+0)+0</f>
        <v>0</v>
      </c>
      <c r="D441" s="347" t="str">
        <f t="shared" si="6"/>
        <v/>
      </c>
    </row>
    <row r="442" spans="1:4" ht="36" customHeight="1">
      <c r="A442" s="348" t="s">
        <v>381</v>
      </c>
      <c r="B442" s="349"/>
      <c r="C442" s="349"/>
      <c r="D442" s="347" t="str">
        <f t="shared" si="6"/>
        <v/>
      </c>
    </row>
    <row r="443" spans="1:4" ht="36" customHeight="1">
      <c r="A443" s="348" t="s">
        <v>382</v>
      </c>
      <c r="B443" s="349"/>
      <c r="C443" s="349"/>
      <c r="D443" s="347" t="str">
        <f t="shared" si="6"/>
        <v/>
      </c>
    </row>
    <row r="444" spans="1:4" ht="36" customHeight="1">
      <c r="A444" s="351" t="s">
        <v>383</v>
      </c>
      <c r="B444" s="352"/>
      <c r="C444" s="352"/>
      <c r="D444" s="347" t="str">
        <f t="shared" si="6"/>
        <v/>
      </c>
    </row>
    <row r="445" spans="1:4" ht="36" customHeight="1">
      <c r="A445" s="348" t="s">
        <v>384</v>
      </c>
      <c r="B445" s="349"/>
      <c r="C445" s="349"/>
      <c r="D445" s="347" t="str">
        <f t="shared" si="6"/>
        <v/>
      </c>
    </row>
    <row r="446" spans="1:4" ht="36" customHeight="1">
      <c r="A446" s="239" t="s">
        <v>385</v>
      </c>
      <c r="B446" s="158">
        <f>SUM(B447:B452)</f>
        <v>0</v>
      </c>
      <c r="C446" s="158">
        <f>((((SUM(C447:C452))+0)+0)+0)+0</f>
        <v>10</v>
      </c>
      <c r="D446" s="347" t="str">
        <f t="shared" si="6"/>
        <v/>
      </c>
    </row>
    <row r="447" spans="1:4" ht="36" customHeight="1">
      <c r="A447" s="348" t="s">
        <v>359</v>
      </c>
      <c r="B447" s="349"/>
      <c r="C447" s="349">
        <v>5</v>
      </c>
      <c r="D447" s="347" t="str">
        <f t="shared" si="6"/>
        <v/>
      </c>
    </row>
    <row r="448" spans="1:4" ht="36" customHeight="1">
      <c r="A448" s="348" t="s">
        <v>386</v>
      </c>
      <c r="B448" s="349"/>
      <c r="C448" s="349"/>
      <c r="D448" s="347" t="str">
        <f t="shared" si="6"/>
        <v/>
      </c>
    </row>
    <row r="449" spans="1:4" ht="36" customHeight="1">
      <c r="A449" s="348" t="s">
        <v>387</v>
      </c>
      <c r="B449" s="349"/>
      <c r="C449" s="349"/>
      <c r="D449" s="347" t="str">
        <f t="shared" si="6"/>
        <v/>
      </c>
    </row>
    <row r="450" spans="1:4" ht="36" customHeight="1">
      <c r="A450" s="351" t="s">
        <v>388</v>
      </c>
      <c r="B450" s="352"/>
      <c r="C450" s="352"/>
      <c r="D450" s="347" t="str">
        <f t="shared" si="6"/>
        <v/>
      </c>
    </row>
    <row r="451" spans="1:4" ht="36" customHeight="1">
      <c r="A451" s="348" t="s">
        <v>389</v>
      </c>
      <c r="B451" s="350"/>
      <c r="C451" s="349"/>
      <c r="D451" s="347" t="str">
        <f t="shared" si="6"/>
        <v/>
      </c>
    </row>
    <row r="452" spans="1:4" ht="36" customHeight="1">
      <c r="A452" s="348" t="s">
        <v>390</v>
      </c>
      <c r="B452" s="349"/>
      <c r="C452" s="349">
        <v>5</v>
      </c>
      <c r="D452" s="347" t="str">
        <f t="shared" ref="D452:D515" si="7">IF(B452&gt;0,C452/B452-1,IF(B452&lt;0,-(C452/B452-1),""))</f>
        <v/>
      </c>
    </row>
    <row r="453" spans="1:4" ht="36" customHeight="1">
      <c r="A453" s="239" t="s">
        <v>391</v>
      </c>
      <c r="B453" s="158">
        <f>SUM(B454:B456)</f>
        <v>0</v>
      </c>
      <c r="C453" s="158">
        <f>((((SUM(C454:C456))+0)+0)+0)+0</f>
        <v>0</v>
      </c>
      <c r="D453" s="347" t="str">
        <f t="shared" si="7"/>
        <v/>
      </c>
    </row>
    <row r="454" spans="1:4" ht="36" customHeight="1">
      <c r="A454" s="348" t="s">
        <v>392</v>
      </c>
      <c r="B454" s="349"/>
      <c r="C454" s="349"/>
      <c r="D454" s="347" t="str">
        <f t="shared" si="7"/>
        <v/>
      </c>
    </row>
    <row r="455" spans="1:4" ht="36" customHeight="1">
      <c r="A455" s="348" t="s">
        <v>393</v>
      </c>
      <c r="B455" s="349"/>
      <c r="C455" s="349"/>
      <c r="D455" s="347" t="str">
        <f t="shared" si="7"/>
        <v/>
      </c>
    </row>
    <row r="456" spans="1:4" ht="36" customHeight="1">
      <c r="A456" s="348" t="s">
        <v>394</v>
      </c>
      <c r="B456" s="350"/>
      <c r="C456" s="350"/>
      <c r="D456" s="347" t="str">
        <f t="shared" si="7"/>
        <v/>
      </c>
    </row>
    <row r="457" spans="1:4" ht="36" customHeight="1">
      <c r="A457" s="239" t="s">
        <v>395</v>
      </c>
      <c r="B457" s="158">
        <f>SUM(B458:B460)</f>
        <v>0</v>
      </c>
      <c r="C457" s="158">
        <f>((((SUM(C458:C460))+0)+0)+0)+0</f>
        <v>0</v>
      </c>
      <c r="D457" s="347" t="str">
        <f t="shared" si="7"/>
        <v/>
      </c>
    </row>
    <row r="458" spans="1:4" ht="36" customHeight="1">
      <c r="A458" s="348" t="s">
        <v>396</v>
      </c>
      <c r="B458" s="349"/>
      <c r="C458" s="349"/>
      <c r="D458" s="347" t="str">
        <f t="shared" si="7"/>
        <v/>
      </c>
    </row>
    <row r="459" spans="1:4" ht="36" customHeight="1">
      <c r="A459" s="348" t="s">
        <v>397</v>
      </c>
      <c r="B459" s="349"/>
      <c r="C459" s="349"/>
      <c r="D459" s="347" t="str">
        <f t="shared" si="7"/>
        <v/>
      </c>
    </row>
    <row r="460" spans="1:4" ht="36" customHeight="1">
      <c r="A460" s="348" t="s">
        <v>398</v>
      </c>
      <c r="B460" s="350"/>
      <c r="C460" s="350"/>
      <c r="D460" s="347" t="str">
        <f t="shared" si="7"/>
        <v/>
      </c>
    </row>
    <row r="461" spans="1:4" ht="36" customHeight="1">
      <c r="A461" s="239" t="s">
        <v>399</v>
      </c>
      <c r="B461" s="158">
        <f>SUM(B462:B465)</f>
        <v>0</v>
      </c>
      <c r="C461" s="158">
        <f>((((SUM(C462:C465))+0)+0)+0)+0</f>
        <v>0</v>
      </c>
      <c r="D461" s="347" t="str">
        <f t="shared" si="7"/>
        <v/>
      </c>
    </row>
    <row r="462" spans="1:4" ht="36" customHeight="1">
      <c r="A462" s="348" t="s">
        <v>400</v>
      </c>
      <c r="B462" s="349"/>
      <c r="C462" s="349"/>
      <c r="D462" s="347" t="str">
        <f t="shared" si="7"/>
        <v/>
      </c>
    </row>
    <row r="463" spans="1:4" ht="36" customHeight="1">
      <c r="A463" s="351" t="s">
        <v>401</v>
      </c>
      <c r="B463" s="352"/>
      <c r="C463" s="352"/>
      <c r="D463" s="347" t="str">
        <f t="shared" si="7"/>
        <v/>
      </c>
    </row>
    <row r="464" spans="1:4" ht="36" customHeight="1">
      <c r="A464" s="348" t="s">
        <v>402</v>
      </c>
      <c r="B464" s="349"/>
      <c r="C464" s="349"/>
      <c r="D464" s="347" t="str">
        <f t="shared" si="7"/>
        <v/>
      </c>
    </row>
    <row r="465" spans="1:4" ht="36" customHeight="1">
      <c r="A465" s="348" t="s">
        <v>399</v>
      </c>
      <c r="B465" s="349"/>
      <c r="C465" s="349"/>
      <c r="D465" s="347" t="str">
        <f t="shared" si="7"/>
        <v/>
      </c>
    </row>
    <row r="466" spans="1:4" ht="36" customHeight="1">
      <c r="A466" s="231" t="s">
        <v>57</v>
      </c>
      <c r="B466" s="278">
        <f>SUM(B467,B483,B491,B502,B511,B519)</f>
        <v>138</v>
      </c>
      <c r="C466" s="278">
        <f>SUM(C467,C483,C491,C502,C511,C519)</f>
        <v>196</v>
      </c>
      <c r="D466" s="354">
        <f t="shared" si="7"/>
        <v>0.42</v>
      </c>
    </row>
    <row r="467" spans="1:4" ht="36" customHeight="1">
      <c r="A467" s="239" t="s">
        <v>403</v>
      </c>
      <c r="B467" s="158">
        <f>SUM(B468:B482)</f>
        <v>130</v>
      </c>
      <c r="C467" s="158">
        <f>((((SUM(C468:C482))+0)+0)+0)+0</f>
        <v>81</v>
      </c>
      <c r="D467" s="347">
        <f t="shared" si="7"/>
        <v>-0.377</v>
      </c>
    </row>
    <row r="468" spans="1:4" ht="36" customHeight="1">
      <c r="A468" s="348" t="s">
        <v>109</v>
      </c>
      <c r="B468" s="349">
        <v>67</v>
      </c>
      <c r="C468" s="349">
        <v>81</v>
      </c>
      <c r="D468" s="347">
        <f t="shared" si="7"/>
        <v>0.20899999999999999</v>
      </c>
    </row>
    <row r="469" spans="1:4" ht="36" customHeight="1">
      <c r="A469" s="351" t="s">
        <v>110</v>
      </c>
      <c r="B469" s="352">
        <v>25</v>
      </c>
      <c r="C469" s="352"/>
      <c r="D469" s="347">
        <f t="shared" si="7"/>
        <v>-1</v>
      </c>
    </row>
    <row r="470" spans="1:4" ht="36" customHeight="1">
      <c r="A470" s="348" t="s">
        <v>111</v>
      </c>
      <c r="B470" s="349"/>
      <c r="C470" s="349"/>
      <c r="D470" s="347" t="str">
        <f t="shared" si="7"/>
        <v/>
      </c>
    </row>
    <row r="471" spans="1:4" ht="36" customHeight="1">
      <c r="A471" s="348" t="s">
        <v>404</v>
      </c>
      <c r="B471" s="349"/>
      <c r="C471" s="349"/>
      <c r="D471" s="347" t="str">
        <f t="shared" si="7"/>
        <v/>
      </c>
    </row>
    <row r="472" spans="1:4" ht="36" customHeight="1">
      <c r="A472" s="348" t="s">
        <v>405</v>
      </c>
      <c r="B472" s="349"/>
      <c r="C472" s="349"/>
      <c r="D472" s="347" t="str">
        <f t="shared" si="7"/>
        <v/>
      </c>
    </row>
    <row r="473" spans="1:4" ht="36" customHeight="1">
      <c r="A473" s="351" t="s">
        <v>406</v>
      </c>
      <c r="B473" s="352"/>
      <c r="C473" s="352"/>
      <c r="D473" s="347" t="str">
        <f t="shared" si="7"/>
        <v/>
      </c>
    </row>
    <row r="474" spans="1:4" ht="36" customHeight="1">
      <c r="A474" s="348" t="s">
        <v>407</v>
      </c>
      <c r="B474" s="349"/>
      <c r="C474" s="349"/>
      <c r="D474" s="347" t="str">
        <f t="shared" si="7"/>
        <v/>
      </c>
    </row>
    <row r="475" spans="1:4" ht="36" customHeight="1">
      <c r="A475" s="348" t="s">
        <v>408</v>
      </c>
      <c r="B475" s="349"/>
      <c r="C475" s="349"/>
      <c r="D475" s="347" t="str">
        <f t="shared" si="7"/>
        <v/>
      </c>
    </row>
    <row r="476" spans="1:4" ht="36" customHeight="1">
      <c r="A476" s="348" t="s">
        <v>409</v>
      </c>
      <c r="B476" s="349"/>
      <c r="C476" s="349"/>
      <c r="D476" s="347" t="str">
        <f t="shared" si="7"/>
        <v/>
      </c>
    </row>
    <row r="477" spans="1:4" ht="36" customHeight="1">
      <c r="A477" s="348" t="s">
        <v>410</v>
      </c>
      <c r="B477" s="349"/>
      <c r="C477" s="349"/>
      <c r="D477" s="347" t="str">
        <f t="shared" si="7"/>
        <v/>
      </c>
    </row>
    <row r="478" spans="1:4" ht="36" customHeight="1">
      <c r="A478" s="348" t="s">
        <v>411</v>
      </c>
      <c r="B478" s="349"/>
      <c r="C478" s="349"/>
      <c r="D478" s="347" t="str">
        <f t="shared" si="7"/>
        <v/>
      </c>
    </row>
    <row r="479" spans="1:4" ht="36" customHeight="1">
      <c r="A479" s="348" t="s">
        <v>412</v>
      </c>
      <c r="B479" s="349"/>
      <c r="C479" s="349"/>
      <c r="D479" s="347" t="str">
        <f t="shared" si="7"/>
        <v/>
      </c>
    </row>
    <row r="480" spans="1:4" ht="36" customHeight="1">
      <c r="A480" s="348" t="s">
        <v>413</v>
      </c>
      <c r="B480" s="349"/>
      <c r="C480" s="349"/>
      <c r="D480" s="347" t="str">
        <f t="shared" si="7"/>
        <v/>
      </c>
    </row>
    <row r="481" spans="1:4" ht="36" customHeight="1">
      <c r="A481" s="348" t="s">
        <v>414</v>
      </c>
      <c r="B481" s="349">
        <v>25</v>
      </c>
      <c r="C481" s="349"/>
      <c r="D481" s="347">
        <f t="shared" si="7"/>
        <v>-1</v>
      </c>
    </row>
    <row r="482" spans="1:4" ht="36" customHeight="1">
      <c r="A482" s="348" t="s">
        <v>415</v>
      </c>
      <c r="B482" s="349">
        <v>13</v>
      </c>
      <c r="C482" s="349"/>
      <c r="D482" s="347">
        <f t="shared" si="7"/>
        <v>-1</v>
      </c>
    </row>
    <row r="483" spans="1:4" ht="36" customHeight="1">
      <c r="A483" s="239" t="s">
        <v>416</v>
      </c>
      <c r="B483" s="158">
        <f>SUM(B484:B490)</f>
        <v>0</v>
      </c>
      <c r="C483" s="158">
        <f>((((SUM(C484:C490))+0)+0)+0)+0</f>
        <v>75</v>
      </c>
      <c r="D483" s="347" t="str">
        <f t="shared" si="7"/>
        <v/>
      </c>
    </row>
    <row r="484" spans="1:4" ht="36" customHeight="1">
      <c r="A484" s="348" t="s">
        <v>109</v>
      </c>
      <c r="B484" s="350"/>
      <c r="C484" s="350"/>
      <c r="D484" s="347" t="str">
        <f t="shared" si="7"/>
        <v/>
      </c>
    </row>
    <row r="485" spans="1:4" ht="36" customHeight="1">
      <c r="A485" s="351" t="s">
        <v>110</v>
      </c>
      <c r="B485" s="352"/>
      <c r="C485" s="352">
        <v>25</v>
      </c>
      <c r="D485" s="347" t="str">
        <f t="shared" si="7"/>
        <v/>
      </c>
    </row>
    <row r="486" spans="1:4" ht="36" customHeight="1">
      <c r="A486" s="348" t="s">
        <v>111</v>
      </c>
      <c r="B486" s="350"/>
      <c r="C486" s="350"/>
      <c r="D486" s="347" t="str">
        <f t="shared" si="7"/>
        <v/>
      </c>
    </row>
    <row r="487" spans="1:4" ht="36" customHeight="1">
      <c r="A487" s="348" t="s">
        <v>417</v>
      </c>
      <c r="B487" s="349"/>
      <c r="C487" s="349">
        <v>50</v>
      </c>
      <c r="D487" s="347" t="str">
        <f t="shared" si="7"/>
        <v/>
      </c>
    </row>
    <row r="488" spans="1:4" ht="36" customHeight="1">
      <c r="A488" s="348" t="s">
        <v>418</v>
      </c>
      <c r="B488" s="349"/>
      <c r="C488" s="349"/>
      <c r="D488" s="347" t="str">
        <f t="shared" si="7"/>
        <v/>
      </c>
    </row>
    <row r="489" spans="1:4" ht="36" customHeight="1">
      <c r="A489" s="351" t="s">
        <v>419</v>
      </c>
      <c r="B489" s="352"/>
      <c r="C489" s="352"/>
      <c r="D489" s="347" t="str">
        <f t="shared" si="7"/>
        <v/>
      </c>
    </row>
    <row r="490" spans="1:4" ht="36" customHeight="1">
      <c r="A490" s="348" t="s">
        <v>420</v>
      </c>
      <c r="B490" s="349"/>
      <c r="C490" s="349"/>
      <c r="D490" s="347" t="str">
        <f t="shared" si="7"/>
        <v/>
      </c>
    </row>
    <row r="491" spans="1:4" ht="36" customHeight="1">
      <c r="A491" s="239" t="s">
        <v>421</v>
      </c>
      <c r="B491" s="158">
        <f>SUM(B492:B501)</f>
        <v>3</v>
      </c>
      <c r="C491" s="158">
        <f>((((SUM(C492:C501))+0)+0)+0)+0</f>
        <v>0</v>
      </c>
      <c r="D491" s="347">
        <f t="shared" si="7"/>
        <v>-1</v>
      </c>
    </row>
    <row r="492" spans="1:4" ht="36" customHeight="1">
      <c r="A492" s="348" t="s">
        <v>109</v>
      </c>
      <c r="B492" s="349"/>
      <c r="C492" s="349"/>
      <c r="D492" s="347" t="str">
        <f t="shared" si="7"/>
        <v/>
      </c>
    </row>
    <row r="493" spans="1:4" ht="36" customHeight="1">
      <c r="A493" s="351" t="s">
        <v>110</v>
      </c>
      <c r="B493" s="352"/>
      <c r="C493" s="352"/>
      <c r="D493" s="347" t="str">
        <f t="shared" si="7"/>
        <v/>
      </c>
    </row>
    <row r="494" spans="1:4" ht="36" customHeight="1">
      <c r="A494" s="348" t="s">
        <v>111</v>
      </c>
      <c r="B494" s="349"/>
      <c r="C494" s="349"/>
      <c r="D494" s="347" t="str">
        <f t="shared" si="7"/>
        <v/>
      </c>
    </row>
    <row r="495" spans="1:4" ht="36" customHeight="1">
      <c r="A495" s="348" t="s">
        <v>422</v>
      </c>
      <c r="B495" s="349"/>
      <c r="C495" s="349"/>
      <c r="D495" s="347" t="str">
        <f t="shared" si="7"/>
        <v/>
      </c>
    </row>
    <row r="496" spans="1:4" ht="36" customHeight="1">
      <c r="A496" s="351" t="s">
        <v>423</v>
      </c>
      <c r="B496" s="352"/>
      <c r="C496" s="352"/>
      <c r="D496" s="347" t="str">
        <f t="shared" si="7"/>
        <v/>
      </c>
    </row>
    <row r="497" spans="1:4" ht="36" customHeight="1">
      <c r="A497" s="348" t="s">
        <v>424</v>
      </c>
      <c r="B497" s="349"/>
      <c r="C497" s="349"/>
      <c r="D497" s="347" t="str">
        <f t="shared" si="7"/>
        <v/>
      </c>
    </row>
    <row r="498" spans="1:4" ht="36" customHeight="1">
      <c r="A498" s="348" t="s">
        <v>425</v>
      </c>
      <c r="B498" s="349"/>
      <c r="C498" s="349"/>
      <c r="D498" s="347" t="str">
        <f t="shared" si="7"/>
        <v/>
      </c>
    </row>
    <row r="499" spans="1:4" ht="36" customHeight="1">
      <c r="A499" s="348" t="s">
        <v>426</v>
      </c>
      <c r="B499" s="349">
        <v>3</v>
      </c>
      <c r="C499" s="349"/>
      <c r="D499" s="347">
        <f t="shared" si="7"/>
        <v>-1</v>
      </c>
    </row>
    <row r="500" spans="1:4" ht="36" customHeight="1">
      <c r="A500" s="348" t="s">
        <v>427</v>
      </c>
      <c r="B500" s="349"/>
      <c r="C500" s="349"/>
      <c r="D500" s="347" t="str">
        <f t="shared" si="7"/>
        <v/>
      </c>
    </row>
    <row r="501" spans="1:4" ht="36" customHeight="1">
      <c r="A501" s="348" t="s">
        <v>428</v>
      </c>
      <c r="B501" s="349"/>
      <c r="C501" s="349"/>
      <c r="D501" s="347" t="str">
        <f t="shared" si="7"/>
        <v/>
      </c>
    </row>
    <row r="502" spans="1:4" ht="36" customHeight="1">
      <c r="A502" s="239" t="s">
        <v>429</v>
      </c>
      <c r="B502" s="158">
        <f>SUM(B503:B510)</f>
        <v>0</v>
      </c>
      <c r="C502" s="158">
        <f>((((SUM(C503:C510))+0)+0)+0)+0</f>
        <v>0</v>
      </c>
      <c r="D502" s="347" t="str">
        <f t="shared" si="7"/>
        <v/>
      </c>
    </row>
    <row r="503" spans="1:4" ht="36" customHeight="1">
      <c r="A503" s="351" t="s">
        <v>109</v>
      </c>
      <c r="B503" s="352"/>
      <c r="C503" s="352"/>
      <c r="D503" s="347" t="str">
        <f t="shared" si="7"/>
        <v/>
      </c>
    </row>
    <row r="504" spans="1:4" ht="36" customHeight="1">
      <c r="A504" s="351" t="s">
        <v>110</v>
      </c>
      <c r="B504" s="352"/>
      <c r="C504" s="352"/>
      <c r="D504" s="347" t="str">
        <f t="shared" si="7"/>
        <v/>
      </c>
    </row>
    <row r="505" spans="1:4" ht="36" customHeight="1">
      <c r="A505" s="351" t="s">
        <v>111</v>
      </c>
      <c r="B505" s="352"/>
      <c r="C505" s="352"/>
      <c r="D505" s="347" t="str">
        <f t="shared" si="7"/>
        <v/>
      </c>
    </row>
    <row r="506" spans="1:4" ht="36" customHeight="1">
      <c r="A506" s="351" t="s">
        <v>430</v>
      </c>
      <c r="B506" s="352"/>
      <c r="C506" s="352"/>
      <c r="D506" s="347" t="str">
        <f t="shared" si="7"/>
        <v/>
      </c>
    </row>
    <row r="507" spans="1:4" ht="36" customHeight="1">
      <c r="A507" s="348" t="s">
        <v>431</v>
      </c>
      <c r="B507" s="349"/>
      <c r="C507" s="349"/>
      <c r="D507" s="347" t="str">
        <f t="shared" si="7"/>
        <v/>
      </c>
    </row>
    <row r="508" spans="1:4" ht="36" customHeight="1">
      <c r="A508" s="351" t="s">
        <v>432</v>
      </c>
      <c r="B508" s="352"/>
      <c r="C508" s="352"/>
      <c r="D508" s="347" t="str">
        <f t="shared" si="7"/>
        <v/>
      </c>
    </row>
    <row r="509" spans="1:4" ht="36" customHeight="1">
      <c r="A509" s="348" t="s">
        <v>433</v>
      </c>
      <c r="B509" s="349"/>
      <c r="C509" s="349"/>
      <c r="D509" s="347" t="str">
        <f t="shared" si="7"/>
        <v/>
      </c>
    </row>
    <row r="510" spans="1:4" ht="36" customHeight="1">
      <c r="A510" s="348" t="s">
        <v>434</v>
      </c>
      <c r="B510" s="349"/>
      <c r="C510" s="349"/>
      <c r="D510" s="347" t="str">
        <f t="shared" si="7"/>
        <v/>
      </c>
    </row>
    <row r="511" spans="1:4" ht="36" customHeight="1">
      <c r="A511" s="239" t="s">
        <v>435</v>
      </c>
      <c r="B511" s="158">
        <f>SUM(B512:B518)</f>
        <v>0</v>
      </c>
      <c r="C511" s="158">
        <f>((((SUM(C512:C518))+0)+0)+0)+0</f>
        <v>0</v>
      </c>
      <c r="D511" s="347" t="str">
        <f t="shared" si="7"/>
        <v/>
      </c>
    </row>
    <row r="512" spans="1:4" ht="36" customHeight="1">
      <c r="A512" s="348" t="s">
        <v>109</v>
      </c>
      <c r="B512" s="349"/>
      <c r="C512" s="349"/>
      <c r="D512" s="347" t="str">
        <f t="shared" si="7"/>
        <v/>
      </c>
    </row>
    <row r="513" spans="1:4" ht="36" customHeight="1">
      <c r="A513" s="351" t="s">
        <v>110</v>
      </c>
      <c r="B513" s="352"/>
      <c r="C513" s="352"/>
      <c r="D513" s="347" t="str">
        <f t="shared" si="7"/>
        <v/>
      </c>
    </row>
    <row r="514" spans="1:4" ht="36" customHeight="1">
      <c r="A514" s="348" t="s">
        <v>111</v>
      </c>
      <c r="B514" s="349"/>
      <c r="C514" s="349"/>
      <c r="D514" s="347" t="str">
        <f t="shared" si="7"/>
        <v/>
      </c>
    </row>
    <row r="515" spans="1:4" ht="36" customHeight="1">
      <c r="A515" s="348" t="s">
        <v>436</v>
      </c>
      <c r="B515" s="349"/>
      <c r="C515" s="349"/>
      <c r="D515" s="347" t="str">
        <f t="shared" si="7"/>
        <v/>
      </c>
    </row>
    <row r="516" spans="1:4" ht="36" customHeight="1">
      <c r="A516" s="348" t="s">
        <v>437</v>
      </c>
      <c r="B516" s="349"/>
      <c r="C516" s="349"/>
      <c r="D516" s="347" t="str">
        <f t="shared" ref="D516:D579" si="8">IF(B516&gt;0,C516/B516-1,IF(B516&lt;0,-(C516/B516-1),""))</f>
        <v/>
      </c>
    </row>
    <row r="517" spans="1:4" ht="36" customHeight="1">
      <c r="A517" s="348" t="s">
        <v>438</v>
      </c>
      <c r="B517" s="349"/>
      <c r="C517" s="349"/>
      <c r="D517" s="347" t="str">
        <f t="shared" si="8"/>
        <v/>
      </c>
    </row>
    <row r="518" spans="1:4" ht="36" customHeight="1">
      <c r="A518" s="348" t="s">
        <v>439</v>
      </c>
      <c r="B518" s="349"/>
      <c r="C518" s="349"/>
      <c r="D518" s="347" t="str">
        <f t="shared" si="8"/>
        <v/>
      </c>
    </row>
    <row r="519" spans="1:4" ht="36" customHeight="1">
      <c r="A519" s="239" t="s">
        <v>440</v>
      </c>
      <c r="B519" s="158">
        <f>SUM(B520:B522)</f>
        <v>5</v>
      </c>
      <c r="C519" s="158">
        <f>((((SUM(C520:C522))+0)+0)+0)+0</f>
        <v>40</v>
      </c>
      <c r="D519" s="347">
        <f t="shared" si="8"/>
        <v>7</v>
      </c>
    </row>
    <row r="520" spans="1:4" ht="36" customHeight="1">
      <c r="A520" s="348" t="s">
        <v>441</v>
      </c>
      <c r="B520" s="349"/>
      <c r="C520" s="349"/>
      <c r="D520" s="347" t="str">
        <f t="shared" si="8"/>
        <v/>
      </c>
    </row>
    <row r="521" spans="1:4" ht="36" customHeight="1">
      <c r="A521" s="348" t="s">
        <v>442</v>
      </c>
      <c r="B521" s="349"/>
      <c r="C521" s="349"/>
      <c r="D521" s="347" t="str">
        <f t="shared" si="8"/>
        <v/>
      </c>
    </row>
    <row r="522" spans="1:4" ht="36" customHeight="1">
      <c r="A522" s="348" t="s">
        <v>440</v>
      </c>
      <c r="B522" s="349">
        <v>5</v>
      </c>
      <c r="C522" s="349">
        <v>40</v>
      </c>
      <c r="D522" s="347">
        <f t="shared" si="8"/>
        <v>7</v>
      </c>
    </row>
    <row r="523" spans="1:4" ht="36" customHeight="1">
      <c r="A523" s="231" t="s">
        <v>59</v>
      </c>
      <c r="B523" s="278">
        <f>SUM(B524,B543,B551,B553,B562,B566,B576,B585,B592,B600,B609,B615,B618,B621,B624,B627,B630,B634,B638,B647,B650)</f>
        <v>8015</v>
      </c>
      <c r="C523" s="278">
        <f>SUM(C524,C543,C551,C553,C562,C566,C576,C585,C592,C600,C609,C615,C618,C621,C624,C627,C630,C634,C638,C647,C650)</f>
        <v>6238</v>
      </c>
      <c r="D523" s="354">
        <f t="shared" si="8"/>
        <v>-0.222</v>
      </c>
    </row>
    <row r="524" spans="1:4" ht="36" customHeight="1">
      <c r="A524" s="239" t="s">
        <v>443</v>
      </c>
      <c r="B524" s="158">
        <f>SUM(B525:B542)</f>
        <v>189</v>
      </c>
      <c r="C524" s="158">
        <f>((((SUM(C525:C542))+0)+0)+0)+0</f>
        <v>109</v>
      </c>
      <c r="D524" s="347">
        <f t="shared" si="8"/>
        <v>-0.42299999999999999</v>
      </c>
    </row>
    <row r="525" spans="1:4" ht="36" customHeight="1">
      <c r="A525" s="348" t="s">
        <v>109</v>
      </c>
      <c r="B525" s="349">
        <v>79</v>
      </c>
      <c r="C525" s="349">
        <v>92</v>
      </c>
      <c r="D525" s="347">
        <f t="shared" si="8"/>
        <v>0.16500000000000001</v>
      </c>
    </row>
    <row r="526" spans="1:4" ht="36" customHeight="1">
      <c r="A526" s="351" t="s">
        <v>110</v>
      </c>
      <c r="B526" s="352"/>
      <c r="C526" s="352"/>
      <c r="D526" s="347" t="str">
        <f t="shared" si="8"/>
        <v/>
      </c>
    </row>
    <row r="527" spans="1:4" ht="36" customHeight="1">
      <c r="A527" s="348" t="s">
        <v>111</v>
      </c>
      <c r="B527" s="349"/>
      <c r="C527" s="349"/>
      <c r="D527" s="347" t="str">
        <f t="shared" si="8"/>
        <v/>
      </c>
    </row>
    <row r="528" spans="1:4" ht="36" customHeight="1">
      <c r="A528" s="348" t="s">
        <v>444</v>
      </c>
      <c r="B528" s="350">
        <v>86</v>
      </c>
      <c r="C528" s="350"/>
      <c r="D528" s="347">
        <f t="shared" si="8"/>
        <v>-1</v>
      </c>
    </row>
    <row r="529" spans="1:4" ht="36" customHeight="1">
      <c r="A529" s="348" t="s">
        <v>445</v>
      </c>
      <c r="B529" s="349"/>
      <c r="C529" s="349"/>
      <c r="D529" s="347" t="str">
        <f t="shared" si="8"/>
        <v/>
      </c>
    </row>
    <row r="530" spans="1:4" ht="36" customHeight="1">
      <c r="A530" s="351" t="s">
        <v>446</v>
      </c>
      <c r="B530" s="352"/>
      <c r="C530" s="352"/>
      <c r="D530" s="347" t="str">
        <f t="shared" si="8"/>
        <v/>
      </c>
    </row>
    <row r="531" spans="1:4" ht="36" customHeight="1">
      <c r="A531" s="348" t="s">
        <v>447</v>
      </c>
      <c r="B531" s="349"/>
      <c r="C531" s="349"/>
      <c r="D531" s="347" t="str">
        <f t="shared" si="8"/>
        <v/>
      </c>
    </row>
    <row r="532" spans="1:4" ht="36" customHeight="1">
      <c r="A532" s="348" t="s">
        <v>150</v>
      </c>
      <c r="B532" s="350"/>
      <c r="C532" s="350">
        <v>11</v>
      </c>
      <c r="D532" s="347" t="str">
        <f t="shared" si="8"/>
        <v/>
      </c>
    </row>
    <row r="533" spans="1:4" ht="36" customHeight="1">
      <c r="A533" s="348" t="s">
        <v>448</v>
      </c>
      <c r="B533" s="349">
        <v>13</v>
      </c>
      <c r="C533" s="349">
        <v>6</v>
      </c>
      <c r="D533" s="347">
        <f t="shared" si="8"/>
        <v>-0.53800000000000003</v>
      </c>
    </row>
    <row r="534" spans="1:4" ht="36" customHeight="1">
      <c r="A534" s="348" t="s">
        <v>449</v>
      </c>
      <c r="B534" s="349">
        <v>4</v>
      </c>
      <c r="C534" s="349"/>
      <c r="D534" s="347">
        <f t="shared" si="8"/>
        <v>-1</v>
      </c>
    </row>
    <row r="535" spans="1:4" ht="36" customHeight="1">
      <c r="A535" s="348" t="s">
        <v>450</v>
      </c>
      <c r="B535" s="349"/>
      <c r="C535" s="349"/>
      <c r="D535" s="347" t="str">
        <f t="shared" si="8"/>
        <v/>
      </c>
    </row>
    <row r="536" spans="1:4" ht="36" customHeight="1">
      <c r="A536" s="348" t="s">
        <v>451</v>
      </c>
      <c r="B536" s="349">
        <v>1</v>
      </c>
      <c r="C536" s="349"/>
      <c r="D536" s="347">
        <f t="shared" si="8"/>
        <v>-1</v>
      </c>
    </row>
    <row r="537" spans="1:4" ht="36" customHeight="1">
      <c r="A537" s="355" t="s">
        <v>452</v>
      </c>
      <c r="B537" s="352"/>
      <c r="C537" s="352"/>
      <c r="D537" s="347" t="str">
        <f t="shared" si="8"/>
        <v/>
      </c>
    </row>
    <row r="538" spans="1:4" ht="36" customHeight="1">
      <c r="A538" s="355" t="s">
        <v>453</v>
      </c>
      <c r="B538" s="352"/>
      <c r="C538" s="352"/>
      <c r="D538" s="347" t="str">
        <f t="shared" si="8"/>
        <v/>
      </c>
    </row>
    <row r="539" spans="1:4" ht="36" customHeight="1">
      <c r="A539" s="356" t="s">
        <v>454</v>
      </c>
      <c r="B539" s="349"/>
      <c r="C539" s="349"/>
      <c r="D539" s="347" t="str">
        <f t="shared" si="8"/>
        <v/>
      </c>
    </row>
    <row r="540" spans="1:4" ht="36" customHeight="1">
      <c r="A540" s="356" t="s">
        <v>455</v>
      </c>
      <c r="B540" s="349"/>
      <c r="C540" s="349"/>
      <c r="D540" s="347" t="str">
        <f t="shared" si="8"/>
        <v/>
      </c>
    </row>
    <row r="541" spans="1:4" ht="36" customHeight="1">
      <c r="A541" s="355" t="s">
        <v>118</v>
      </c>
      <c r="B541" s="352"/>
      <c r="C541" s="352"/>
      <c r="D541" s="347" t="str">
        <f t="shared" si="8"/>
        <v/>
      </c>
    </row>
    <row r="542" spans="1:4" ht="36" customHeight="1">
      <c r="A542" s="348" t="s">
        <v>456</v>
      </c>
      <c r="B542" s="349">
        <v>6</v>
      </c>
      <c r="C542" s="349"/>
      <c r="D542" s="347">
        <f t="shared" si="8"/>
        <v>-1</v>
      </c>
    </row>
    <row r="543" spans="1:4" ht="36" customHeight="1">
      <c r="A543" s="239" t="s">
        <v>457</v>
      </c>
      <c r="B543" s="158">
        <f>SUM(B544:B550)</f>
        <v>1241</v>
      </c>
      <c r="C543" s="158">
        <f>((((SUM(C544:C550))+0)+0)+0)+0</f>
        <v>1323</v>
      </c>
      <c r="D543" s="347">
        <f t="shared" si="8"/>
        <v>6.6000000000000003E-2</v>
      </c>
    </row>
    <row r="544" spans="1:4" ht="36" customHeight="1">
      <c r="A544" s="348" t="s">
        <v>109</v>
      </c>
      <c r="B544" s="349"/>
      <c r="C544" s="349"/>
      <c r="D544" s="347" t="str">
        <f t="shared" si="8"/>
        <v/>
      </c>
    </row>
    <row r="545" spans="1:4" ht="36" customHeight="1">
      <c r="A545" s="348" t="s">
        <v>110</v>
      </c>
      <c r="B545" s="349"/>
      <c r="C545" s="349"/>
      <c r="D545" s="347" t="str">
        <f t="shared" si="8"/>
        <v/>
      </c>
    </row>
    <row r="546" spans="1:4" ht="36" customHeight="1">
      <c r="A546" s="348" t="s">
        <v>111</v>
      </c>
      <c r="B546" s="349"/>
      <c r="C546" s="349"/>
      <c r="D546" s="347" t="str">
        <f t="shared" si="8"/>
        <v/>
      </c>
    </row>
    <row r="547" spans="1:4" ht="36" customHeight="1">
      <c r="A547" s="348" t="s">
        <v>458</v>
      </c>
      <c r="B547" s="349"/>
      <c r="C547" s="349"/>
      <c r="D547" s="347" t="str">
        <f t="shared" si="8"/>
        <v/>
      </c>
    </row>
    <row r="548" spans="1:4" ht="36" customHeight="1">
      <c r="A548" s="348" t="s">
        <v>459</v>
      </c>
      <c r="B548" s="349"/>
      <c r="C548" s="349"/>
      <c r="D548" s="347" t="str">
        <f t="shared" si="8"/>
        <v/>
      </c>
    </row>
    <row r="549" spans="1:4" ht="36" customHeight="1">
      <c r="A549" s="348" t="s">
        <v>460</v>
      </c>
      <c r="B549" s="349">
        <v>1181</v>
      </c>
      <c r="C549" s="349">
        <v>1257</v>
      </c>
      <c r="D549" s="347">
        <f t="shared" si="8"/>
        <v>6.4000000000000001E-2</v>
      </c>
    </row>
    <row r="550" spans="1:4" ht="36" customHeight="1">
      <c r="A550" s="348" t="s">
        <v>461</v>
      </c>
      <c r="B550" s="349">
        <v>60</v>
      </c>
      <c r="C550" s="349">
        <v>66</v>
      </c>
      <c r="D550" s="347">
        <f t="shared" si="8"/>
        <v>0.1</v>
      </c>
    </row>
    <row r="551" spans="1:4" ht="36" customHeight="1">
      <c r="A551" s="239" t="s">
        <v>462</v>
      </c>
      <c r="B551" s="158">
        <f>SUM(B552:B552)</f>
        <v>0</v>
      </c>
      <c r="C551" s="158">
        <f>((((SUM(C552:C552))+0)+0)+0)+0</f>
        <v>0</v>
      </c>
      <c r="D551" s="347" t="str">
        <f t="shared" si="8"/>
        <v/>
      </c>
    </row>
    <row r="552" spans="1:4" ht="36" customHeight="1">
      <c r="A552" s="348" t="s">
        <v>463</v>
      </c>
      <c r="B552" s="349"/>
      <c r="C552" s="349"/>
      <c r="D552" s="347" t="str">
        <f t="shared" si="8"/>
        <v/>
      </c>
    </row>
    <row r="553" spans="1:4" ht="36" customHeight="1">
      <c r="A553" s="239" t="s">
        <v>464</v>
      </c>
      <c r="B553" s="158">
        <f>SUM(B554:B561)</f>
        <v>2930</v>
      </c>
      <c r="C553" s="158">
        <f>((((SUM(C554:C561))+0)+0)+0)+0</f>
        <v>2977</v>
      </c>
      <c r="D553" s="347">
        <f t="shared" si="8"/>
        <v>1.6E-2</v>
      </c>
    </row>
    <row r="554" spans="1:4" ht="36" customHeight="1">
      <c r="A554" s="348" t="s">
        <v>465</v>
      </c>
      <c r="B554" s="349">
        <v>73</v>
      </c>
      <c r="C554" s="349">
        <v>91</v>
      </c>
      <c r="D554" s="347">
        <f t="shared" si="8"/>
        <v>0.247</v>
      </c>
    </row>
    <row r="555" spans="1:4" ht="36" customHeight="1">
      <c r="A555" s="348" t="s">
        <v>466</v>
      </c>
      <c r="B555" s="349">
        <v>437</v>
      </c>
      <c r="C555" s="349">
        <v>355</v>
      </c>
      <c r="D555" s="347">
        <f t="shared" si="8"/>
        <v>-0.188</v>
      </c>
    </row>
    <row r="556" spans="1:4" ht="36" customHeight="1">
      <c r="A556" s="348" t="s">
        <v>467</v>
      </c>
      <c r="B556" s="349"/>
      <c r="C556" s="349"/>
      <c r="D556" s="347" t="str">
        <f t="shared" si="8"/>
        <v/>
      </c>
    </row>
    <row r="557" spans="1:4" ht="36" customHeight="1">
      <c r="A557" s="348" t="s">
        <v>468</v>
      </c>
      <c r="B557" s="349">
        <v>1944</v>
      </c>
      <c r="C557" s="349">
        <v>1851</v>
      </c>
      <c r="D557" s="347">
        <f t="shared" si="8"/>
        <v>-4.8000000000000001E-2</v>
      </c>
    </row>
    <row r="558" spans="1:4" ht="36" customHeight="1">
      <c r="A558" s="348" t="s">
        <v>469</v>
      </c>
      <c r="B558" s="349">
        <v>350</v>
      </c>
      <c r="C558" s="349">
        <v>409</v>
      </c>
      <c r="D558" s="347">
        <f t="shared" si="8"/>
        <v>0.16900000000000001</v>
      </c>
    </row>
    <row r="559" spans="1:4" ht="36" customHeight="1">
      <c r="A559" s="348" t="s">
        <v>470</v>
      </c>
      <c r="B559" s="349">
        <v>126</v>
      </c>
      <c r="C559" s="349">
        <v>271</v>
      </c>
      <c r="D559" s="347">
        <f t="shared" si="8"/>
        <v>1.151</v>
      </c>
    </row>
    <row r="560" spans="1:4" ht="36" customHeight="1">
      <c r="A560" s="355" t="s">
        <v>471</v>
      </c>
      <c r="B560" s="352"/>
      <c r="C560" s="352"/>
      <c r="D560" s="347" t="str">
        <f t="shared" si="8"/>
        <v/>
      </c>
    </row>
    <row r="561" spans="1:4" ht="36" customHeight="1">
      <c r="A561" s="348" t="s">
        <v>472</v>
      </c>
      <c r="B561" s="349"/>
      <c r="C561" s="349"/>
      <c r="D561" s="347" t="str">
        <f t="shared" si="8"/>
        <v/>
      </c>
    </row>
    <row r="562" spans="1:4" ht="36" customHeight="1">
      <c r="A562" s="239" t="s">
        <v>473</v>
      </c>
      <c r="B562" s="236">
        <f>SUM(B563:B565)</f>
        <v>0</v>
      </c>
      <c r="C562" s="236">
        <f>((((SUM(C563:C565))+0)+0)+0)+0</f>
        <v>0</v>
      </c>
      <c r="D562" s="347" t="str">
        <f t="shared" si="8"/>
        <v/>
      </c>
    </row>
    <row r="563" spans="1:4" ht="36" customHeight="1">
      <c r="A563" s="351" t="s">
        <v>474</v>
      </c>
      <c r="B563" s="352"/>
      <c r="C563" s="352"/>
      <c r="D563" s="347" t="str">
        <f t="shared" si="8"/>
        <v/>
      </c>
    </row>
    <row r="564" spans="1:4" ht="36" customHeight="1">
      <c r="A564" s="351" t="s">
        <v>475</v>
      </c>
      <c r="B564" s="352"/>
      <c r="C564" s="352"/>
      <c r="D564" s="347" t="str">
        <f t="shared" si="8"/>
        <v/>
      </c>
    </row>
    <row r="565" spans="1:4" ht="36" customHeight="1">
      <c r="A565" s="348" t="s">
        <v>476</v>
      </c>
      <c r="B565" s="350"/>
      <c r="C565" s="350"/>
      <c r="D565" s="347" t="str">
        <f t="shared" si="8"/>
        <v/>
      </c>
    </row>
    <row r="566" spans="1:4" ht="36" customHeight="1">
      <c r="A566" s="239" t="s">
        <v>477</v>
      </c>
      <c r="B566" s="158">
        <f>SUM(B567:B575)</f>
        <v>982</v>
      </c>
      <c r="C566" s="158">
        <f>((((SUM(C567:C575))+0)+0)+0)+0</f>
        <v>4</v>
      </c>
      <c r="D566" s="347">
        <f t="shared" si="8"/>
        <v>-0.996</v>
      </c>
    </row>
    <row r="567" spans="1:4" ht="36" customHeight="1">
      <c r="A567" s="351" t="s">
        <v>478</v>
      </c>
      <c r="B567" s="352"/>
      <c r="C567" s="352"/>
      <c r="D567" s="347" t="str">
        <f t="shared" si="8"/>
        <v/>
      </c>
    </row>
    <row r="568" spans="1:4" ht="36" customHeight="1">
      <c r="A568" s="351" t="s">
        <v>479</v>
      </c>
      <c r="B568" s="352"/>
      <c r="C568" s="352"/>
      <c r="D568" s="347" t="str">
        <f t="shared" si="8"/>
        <v/>
      </c>
    </row>
    <row r="569" spans="1:4" ht="36" customHeight="1">
      <c r="A569" s="351" t="s">
        <v>480</v>
      </c>
      <c r="B569" s="352"/>
      <c r="C569" s="352"/>
      <c r="D569" s="347" t="str">
        <f t="shared" si="8"/>
        <v/>
      </c>
    </row>
    <row r="570" spans="1:4" ht="36" customHeight="1">
      <c r="A570" s="351" t="s">
        <v>481</v>
      </c>
      <c r="B570" s="352"/>
      <c r="C570" s="352"/>
      <c r="D570" s="347" t="str">
        <f t="shared" si="8"/>
        <v/>
      </c>
    </row>
    <row r="571" spans="1:4" ht="36" customHeight="1">
      <c r="A571" s="351" t="s">
        <v>482</v>
      </c>
      <c r="B571" s="352"/>
      <c r="C571" s="352"/>
      <c r="D571" s="347" t="str">
        <f t="shared" si="8"/>
        <v/>
      </c>
    </row>
    <row r="572" spans="1:4" ht="36" customHeight="1">
      <c r="A572" s="348" t="s">
        <v>483</v>
      </c>
      <c r="B572" s="350">
        <v>100</v>
      </c>
      <c r="C572" s="350"/>
      <c r="D572" s="347">
        <f t="shared" si="8"/>
        <v>-1</v>
      </c>
    </row>
    <row r="573" spans="1:4" ht="36" customHeight="1">
      <c r="A573" s="348" t="s">
        <v>484</v>
      </c>
      <c r="B573" s="350"/>
      <c r="C573" s="350"/>
      <c r="D573" s="347" t="str">
        <f t="shared" si="8"/>
        <v/>
      </c>
    </row>
    <row r="574" spans="1:4" ht="36" customHeight="1">
      <c r="A574" s="351" t="s">
        <v>485</v>
      </c>
      <c r="B574" s="352"/>
      <c r="C574" s="352"/>
      <c r="D574" s="347" t="str">
        <f t="shared" si="8"/>
        <v/>
      </c>
    </row>
    <row r="575" spans="1:4" ht="36" customHeight="1">
      <c r="A575" s="348" t="s">
        <v>486</v>
      </c>
      <c r="B575" s="349">
        <v>882</v>
      </c>
      <c r="C575" s="349">
        <v>4</v>
      </c>
      <c r="D575" s="347">
        <f t="shared" si="8"/>
        <v>-0.995</v>
      </c>
    </row>
    <row r="576" spans="1:4" ht="36" customHeight="1">
      <c r="A576" s="239" t="s">
        <v>487</v>
      </c>
      <c r="B576" s="158">
        <f>SUM(B577:B584)</f>
        <v>449</v>
      </c>
      <c r="C576" s="158">
        <f>((((SUM(C577:C584))+0)+0)+0)+0</f>
        <v>454</v>
      </c>
      <c r="D576" s="347">
        <f t="shared" si="8"/>
        <v>1.0999999999999999E-2</v>
      </c>
    </row>
    <row r="577" spans="1:4" ht="36" customHeight="1">
      <c r="A577" s="348" t="s">
        <v>488</v>
      </c>
      <c r="B577" s="349">
        <v>37</v>
      </c>
      <c r="C577" s="349"/>
      <c r="D577" s="347">
        <f t="shared" si="8"/>
        <v>-1</v>
      </c>
    </row>
    <row r="578" spans="1:4" ht="36" customHeight="1">
      <c r="A578" s="351" t="s">
        <v>489</v>
      </c>
      <c r="B578" s="352"/>
      <c r="C578" s="352"/>
      <c r="D578" s="347" t="str">
        <f t="shared" si="8"/>
        <v/>
      </c>
    </row>
    <row r="579" spans="1:4" ht="36" customHeight="1">
      <c r="A579" s="351" t="s">
        <v>490</v>
      </c>
      <c r="B579" s="352">
        <v>32</v>
      </c>
      <c r="C579" s="352">
        <v>226</v>
      </c>
      <c r="D579" s="347">
        <f t="shared" si="8"/>
        <v>6.0629999999999997</v>
      </c>
    </row>
    <row r="580" spans="1:4" ht="36" customHeight="1">
      <c r="A580" s="351" t="s">
        <v>491</v>
      </c>
      <c r="B580" s="352">
        <v>213</v>
      </c>
      <c r="C580" s="352">
        <v>220</v>
      </c>
      <c r="D580" s="347">
        <f t="shared" ref="D580:D643" si="9">IF(B580&gt;0,C580/B580-1,IF(B580&lt;0,-(C580/B580-1),""))</f>
        <v>3.3000000000000002E-2</v>
      </c>
    </row>
    <row r="581" spans="1:4" ht="36" customHeight="1">
      <c r="A581" s="351" t="s">
        <v>492</v>
      </c>
      <c r="B581" s="352"/>
      <c r="C581" s="352"/>
      <c r="D581" s="347" t="str">
        <f t="shared" si="9"/>
        <v/>
      </c>
    </row>
    <row r="582" spans="1:4" ht="36" customHeight="1">
      <c r="A582" s="348" t="s">
        <v>493</v>
      </c>
      <c r="B582" s="352"/>
      <c r="C582" s="352"/>
      <c r="D582" s="347" t="str">
        <f t="shared" si="9"/>
        <v/>
      </c>
    </row>
    <row r="583" spans="1:4" ht="36" customHeight="1">
      <c r="A583" s="357" t="s">
        <v>494</v>
      </c>
      <c r="B583" s="352"/>
      <c r="C583" s="352"/>
      <c r="D583" s="347" t="str">
        <f t="shared" si="9"/>
        <v/>
      </c>
    </row>
    <row r="584" spans="1:4" ht="36" customHeight="1">
      <c r="A584" s="348" t="s">
        <v>495</v>
      </c>
      <c r="B584" s="349">
        <v>167</v>
      </c>
      <c r="C584" s="349">
        <v>8</v>
      </c>
      <c r="D584" s="347">
        <f t="shared" si="9"/>
        <v>-0.95199999999999996</v>
      </c>
    </row>
    <row r="585" spans="1:4" ht="36" customHeight="1">
      <c r="A585" s="239" t="s">
        <v>496</v>
      </c>
      <c r="B585" s="158">
        <f>SUM(B586:B591)</f>
        <v>304</v>
      </c>
      <c r="C585" s="158">
        <f>((((SUM(C586:C591))+0)+0)+0)+0</f>
        <v>320</v>
      </c>
      <c r="D585" s="347">
        <f t="shared" si="9"/>
        <v>5.2999999999999999E-2</v>
      </c>
    </row>
    <row r="586" spans="1:4" ht="36" customHeight="1">
      <c r="A586" s="348" t="s">
        <v>497</v>
      </c>
      <c r="B586" s="349">
        <v>300</v>
      </c>
      <c r="C586" s="349">
        <v>310</v>
      </c>
      <c r="D586" s="347">
        <f t="shared" si="9"/>
        <v>3.3000000000000002E-2</v>
      </c>
    </row>
    <row r="587" spans="1:4" ht="36" customHeight="1">
      <c r="A587" s="348" t="s">
        <v>498</v>
      </c>
      <c r="B587" s="350"/>
      <c r="C587" s="349"/>
      <c r="D587" s="347" t="str">
        <f t="shared" si="9"/>
        <v/>
      </c>
    </row>
    <row r="588" spans="1:4" ht="36" customHeight="1">
      <c r="A588" s="348" t="s">
        <v>499</v>
      </c>
      <c r="B588" s="349"/>
      <c r="C588" s="349"/>
      <c r="D588" s="347" t="str">
        <f t="shared" si="9"/>
        <v/>
      </c>
    </row>
    <row r="589" spans="1:4" ht="36" customHeight="1">
      <c r="A589" s="348" t="s">
        <v>500</v>
      </c>
      <c r="B589" s="349">
        <v>2</v>
      </c>
      <c r="C589" s="349">
        <v>10</v>
      </c>
      <c r="D589" s="347">
        <f t="shared" si="9"/>
        <v>4</v>
      </c>
    </row>
    <row r="590" spans="1:4" ht="36" customHeight="1">
      <c r="A590" s="348" t="s">
        <v>501</v>
      </c>
      <c r="B590" s="349"/>
      <c r="C590" s="349"/>
      <c r="D590" s="347" t="str">
        <f t="shared" si="9"/>
        <v/>
      </c>
    </row>
    <row r="591" spans="1:4" ht="36" customHeight="1">
      <c r="A591" s="348" t="s">
        <v>502</v>
      </c>
      <c r="B591" s="349">
        <v>2</v>
      </c>
      <c r="C591" s="349"/>
      <c r="D591" s="347">
        <f t="shared" si="9"/>
        <v>-1</v>
      </c>
    </row>
    <row r="592" spans="1:4" ht="36" customHeight="1">
      <c r="A592" s="239" t="s">
        <v>503</v>
      </c>
      <c r="B592" s="158">
        <f>SUM(B593:B599)</f>
        <v>565</v>
      </c>
      <c r="C592" s="158">
        <f>((((SUM(C593:C599))+0)+0)+0)+0</f>
        <v>254</v>
      </c>
      <c r="D592" s="347">
        <f t="shared" si="9"/>
        <v>-0.55000000000000004</v>
      </c>
    </row>
    <row r="593" spans="1:4" ht="36" customHeight="1">
      <c r="A593" s="348" t="s">
        <v>504</v>
      </c>
      <c r="B593" s="349">
        <v>1</v>
      </c>
      <c r="C593" s="349">
        <v>20</v>
      </c>
      <c r="D593" s="347">
        <f t="shared" si="9"/>
        <v>19</v>
      </c>
    </row>
    <row r="594" spans="1:4" ht="36" customHeight="1">
      <c r="A594" s="351" t="s">
        <v>505</v>
      </c>
      <c r="B594" s="352">
        <v>372</v>
      </c>
      <c r="C594" s="352">
        <v>68</v>
      </c>
      <c r="D594" s="347">
        <f t="shared" si="9"/>
        <v>-0.81699999999999995</v>
      </c>
    </row>
    <row r="595" spans="1:4" ht="36" customHeight="1">
      <c r="A595" s="348" t="s">
        <v>506</v>
      </c>
      <c r="B595" s="349"/>
      <c r="C595" s="349"/>
      <c r="D595" s="347" t="str">
        <f t="shared" si="9"/>
        <v/>
      </c>
    </row>
    <row r="596" spans="1:4" ht="36" customHeight="1">
      <c r="A596" s="348" t="s">
        <v>507</v>
      </c>
      <c r="B596" s="349">
        <v>192</v>
      </c>
      <c r="C596" s="349">
        <v>156</v>
      </c>
      <c r="D596" s="347">
        <f t="shared" si="9"/>
        <v>-0.188</v>
      </c>
    </row>
    <row r="597" spans="1:4" s="313" customFormat="1" ht="36" customHeight="1">
      <c r="A597" s="348" t="s">
        <v>508</v>
      </c>
      <c r="B597" s="350"/>
      <c r="C597" s="350"/>
      <c r="D597" s="347" t="str">
        <f t="shared" si="9"/>
        <v/>
      </c>
    </row>
    <row r="598" spans="1:4" ht="36" customHeight="1">
      <c r="A598" s="348" t="s">
        <v>509</v>
      </c>
      <c r="B598" s="350"/>
      <c r="C598" s="350">
        <v>10</v>
      </c>
      <c r="D598" s="347" t="str">
        <f t="shared" si="9"/>
        <v/>
      </c>
    </row>
    <row r="599" spans="1:4" ht="36" customHeight="1">
      <c r="A599" s="351" t="s">
        <v>510</v>
      </c>
      <c r="B599" s="352"/>
      <c r="C599" s="352"/>
      <c r="D599" s="347" t="str">
        <f t="shared" si="9"/>
        <v/>
      </c>
    </row>
    <row r="600" spans="1:4" ht="36" customHeight="1">
      <c r="A600" s="239" t="s">
        <v>511</v>
      </c>
      <c r="B600" s="158">
        <f>SUM(B601:B608)</f>
        <v>99</v>
      </c>
      <c r="C600" s="158">
        <f>((((SUM(C601:C608))+0)+0)+0)+0</f>
        <v>110</v>
      </c>
      <c r="D600" s="347">
        <f t="shared" si="9"/>
        <v>0.111</v>
      </c>
    </row>
    <row r="601" spans="1:4" ht="36" customHeight="1">
      <c r="A601" s="348" t="s">
        <v>109</v>
      </c>
      <c r="B601" s="349"/>
      <c r="C601" s="349"/>
      <c r="D601" s="347" t="str">
        <f t="shared" si="9"/>
        <v/>
      </c>
    </row>
    <row r="602" spans="1:4" s="313" customFormat="1" ht="36" customHeight="1">
      <c r="A602" s="351" t="s">
        <v>110</v>
      </c>
      <c r="B602" s="352"/>
      <c r="C602" s="352"/>
      <c r="D602" s="347" t="str">
        <f t="shared" si="9"/>
        <v/>
      </c>
    </row>
    <row r="603" spans="1:4" ht="36" customHeight="1">
      <c r="A603" s="348" t="s">
        <v>111</v>
      </c>
      <c r="B603" s="350"/>
      <c r="C603" s="350"/>
      <c r="D603" s="347" t="str">
        <f t="shared" si="9"/>
        <v/>
      </c>
    </row>
    <row r="604" spans="1:4" ht="36" customHeight="1">
      <c r="A604" s="348" t="s">
        <v>512</v>
      </c>
      <c r="B604" s="349">
        <v>27</v>
      </c>
      <c r="C604" s="349">
        <v>23</v>
      </c>
      <c r="D604" s="347">
        <f t="shared" si="9"/>
        <v>-0.14799999999999999</v>
      </c>
    </row>
    <row r="605" spans="1:4" ht="36" customHeight="1">
      <c r="A605" s="348" t="s">
        <v>513</v>
      </c>
      <c r="B605" s="349">
        <v>18</v>
      </c>
      <c r="C605" s="349"/>
      <c r="D605" s="347">
        <f t="shared" si="9"/>
        <v>-1</v>
      </c>
    </row>
    <row r="606" spans="1:4" ht="36" customHeight="1">
      <c r="A606" s="348" t="s">
        <v>514</v>
      </c>
      <c r="B606" s="349"/>
      <c r="C606" s="349"/>
      <c r="D606" s="347" t="str">
        <f t="shared" si="9"/>
        <v/>
      </c>
    </row>
    <row r="607" spans="1:4" ht="36" customHeight="1">
      <c r="A607" s="348" t="s">
        <v>515</v>
      </c>
      <c r="B607" s="350">
        <v>54</v>
      </c>
      <c r="C607" s="350">
        <v>65</v>
      </c>
      <c r="D607" s="347">
        <f t="shared" si="9"/>
        <v>0.20399999999999999</v>
      </c>
    </row>
    <row r="608" spans="1:4" ht="36" customHeight="1">
      <c r="A608" s="348" t="s">
        <v>516</v>
      </c>
      <c r="B608" s="349"/>
      <c r="C608" s="349">
        <v>22</v>
      </c>
      <c r="D608" s="347" t="str">
        <f t="shared" si="9"/>
        <v/>
      </c>
    </row>
    <row r="609" spans="1:4" ht="36" customHeight="1">
      <c r="A609" s="239" t="s">
        <v>517</v>
      </c>
      <c r="B609" s="158">
        <f>SUM(B610:B614)</f>
        <v>0</v>
      </c>
      <c r="C609" s="158">
        <f>((((SUM(C610:C614))+0)+0)+0)+0</f>
        <v>0</v>
      </c>
      <c r="D609" s="347" t="str">
        <f t="shared" si="9"/>
        <v/>
      </c>
    </row>
    <row r="610" spans="1:4" ht="36" customHeight="1">
      <c r="A610" s="348" t="s">
        <v>109</v>
      </c>
      <c r="B610" s="349"/>
      <c r="C610" s="349"/>
      <c r="D610" s="347" t="str">
        <f t="shared" si="9"/>
        <v/>
      </c>
    </row>
    <row r="611" spans="1:4" ht="36" customHeight="1">
      <c r="A611" s="351" t="s">
        <v>110</v>
      </c>
      <c r="B611" s="352"/>
      <c r="C611" s="352"/>
      <c r="D611" s="347" t="str">
        <f t="shared" si="9"/>
        <v/>
      </c>
    </row>
    <row r="612" spans="1:4" ht="36" customHeight="1">
      <c r="A612" s="351" t="s">
        <v>111</v>
      </c>
      <c r="B612" s="352"/>
      <c r="C612" s="352"/>
      <c r="D612" s="347" t="str">
        <f t="shared" si="9"/>
        <v/>
      </c>
    </row>
    <row r="613" spans="1:4" ht="36" customHeight="1">
      <c r="A613" s="351" t="s">
        <v>118</v>
      </c>
      <c r="B613" s="352"/>
      <c r="C613" s="352"/>
      <c r="D613" s="347" t="str">
        <f t="shared" si="9"/>
        <v/>
      </c>
    </row>
    <row r="614" spans="1:4" ht="36" customHeight="1">
      <c r="A614" s="348" t="s">
        <v>518</v>
      </c>
      <c r="B614" s="349"/>
      <c r="C614" s="349"/>
      <c r="D614" s="347" t="str">
        <f t="shared" si="9"/>
        <v/>
      </c>
    </row>
    <row r="615" spans="1:4" ht="36" customHeight="1">
      <c r="A615" s="239" t="s">
        <v>519</v>
      </c>
      <c r="B615" s="236">
        <f>SUM(B616:B617)</f>
        <v>382</v>
      </c>
      <c r="C615" s="236">
        <f>((((SUM(C616:C617))+0)+0)+0)+0</f>
        <v>380</v>
      </c>
      <c r="D615" s="347">
        <f t="shared" si="9"/>
        <v>-5.0000000000000001E-3</v>
      </c>
    </row>
    <row r="616" spans="1:4" ht="36" customHeight="1">
      <c r="A616" s="351" t="s">
        <v>520</v>
      </c>
      <c r="B616" s="352">
        <v>29</v>
      </c>
      <c r="C616" s="352">
        <v>80</v>
      </c>
      <c r="D616" s="347">
        <f t="shared" si="9"/>
        <v>1.7589999999999999</v>
      </c>
    </row>
    <row r="617" spans="1:4" ht="36" customHeight="1">
      <c r="A617" s="351" t="s">
        <v>521</v>
      </c>
      <c r="B617" s="352">
        <v>353</v>
      </c>
      <c r="C617" s="352">
        <v>300</v>
      </c>
      <c r="D617" s="347">
        <f t="shared" si="9"/>
        <v>-0.15</v>
      </c>
    </row>
    <row r="618" spans="1:4" ht="36" customHeight="1">
      <c r="A618" s="239" t="s">
        <v>522</v>
      </c>
      <c r="B618" s="158">
        <f>SUM(B619:B620)</f>
        <v>17</v>
      </c>
      <c r="C618" s="158">
        <f>((((SUM(C619:C620))+0)+0)+0)+0</f>
        <v>80</v>
      </c>
      <c r="D618" s="347">
        <f t="shared" si="9"/>
        <v>3.706</v>
      </c>
    </row>
    <row r="619" spans="1:4" ht="36" customHeight="1">
      <c r="A619" s="351" t="s">
        <v>523</v>
      </c>
      <c r="B619" s="352">
        <v>17</v>
      </c>
      <c r="C619" s="352">
        <v>80</v>
      </c>
      <c r="D619" s="347">
        <f t="shared" si="9"/>
        <v>3.706</v>
      </c>
    </row>
    <row r="620" spans="1:4" ht="36" customHeight="1">
      <c r="A620" s="348" t="s">
        <v>524</v>
      </c>
      <c r="B620" s="349"/>
      <c r="C620" s="349"/>
      <c r="D620" s="347" t="str">
        <f t="shared" si="9"/>
        <v/>
      </c>
    </row>
    <row r="621" spans="1:4" ht="36" customHeight="1">
      <c r="A621" s="239" t="s">
        <v>525</v>
      </c>
      <c r="B621" s="236">
        <f>SUM(B622:B623)</f>
        <v>0</v>
      </c>
      <c r="C621" s="236">
        <f>((((SUM(C622:C623))+0)+0)+0)+0</f>
        <v>27</v>
      </c>
      <c r="D621" s="347" t="str">
        <f t="shared" si="9"/>
        <v/>
      </c>
    </row>
    <row r="622" spans="1:4" ht="36" customHeight="1">
      <c r="A622" s="351" t="s">
        <v>526</v>
      </c>
      <c r="B622" s="352"/>
      <c r="C622" s="352"/>
      <c r="D622" s="347" t="str">
        <f t="shared" si="9"/>
        <v/>
      </c>
    </row>
    <row r="623" spans="1:4" ht="36" customHeight="1">
      <c r="A623" s="351" t="s">
        <v>527</v>
      </c>
      <c r="B623" s="352"/>
      <c r="C623" s="352">
        <v>27</v>
      </c>
      <c r="D623" s="347" t="str">
        <f t="shared" si="9"/>
        <v/>
      </c>
    </row>
    <row r="624" spans="1:4" ht="36" customHeight="1">
      <c r="A624" s="239" t="s">
        <v>528</v>
      </c>
      <c r="B624" s="236">
        <f>SUM(B625:B626)</f>
        <v>0</v>
      </c>
      <c r="C624" s="236">
        <f>((((SUM(C625:C626))+0)+0)+0)+0</f>
        <v>0</v>
      </c>
      <c r="D624" s="347" t="str">
        <f t="shared" si="9"/>
        <v/>
      </c>
    </row>
    <row r="625" spans="1:4" ht="36" customHeight="1">
      <c r="A625" s="357" t="s">
        <v>529</v>
      </c>
      <c r="B625" s="352"/>
      <c r="C625" s="352"/>
      <c r="D625" s="347" t="str">
        <f t="shared" si="9"/>
        <v/>
      </c>
    </row>
    <row r="626" spans="1:4" ht="36" customHeight="1">
      <c r="A626" s="351" t="s">
        <v>530</v>
      </c>
      <c r="B626" s="352"/>
      <c r="C626" s="352"/>
      <c r="D626" s="347" t="str">
        <f t="shared" si="9"/>
        <v/>
      </c>
    </row>
    <row r="627" spans="1:4" ht="36" customHeight="1">
      <c r="A627" s="239" t="s">
        <v>531</v>
      </c>
      <c r="B627" s="236">
        <f>SUM(B628:B629)</f>
        <v>0</v>
      </c>
      <c r="C627" s="236">
        <f>((((SUM(C628:C629))+0)+0)+0)+0</f>
        <v>0</v>
      </c>
      <c r="D627" s="347" t="str">
        <f t="shared" si="9"/>
        <v/>
      </c>
    </row>
    <row r="628" spans="1:4" ht="36" customHeight="1">
      <c r="A628" s="351" t="s">
        <v>532</v>
      </c>
      <c r="B628" s="352"/>
      <c r="C628" s="352"/>
      <c r="D628" s="347" t="str">
        <f t="shared" si="9"/>
        <v/>
      </c>
    </row>
    <row r="629" spans="1:4" ht="36" customHeight="1">
      <c r="A629" s="351" t="s">
        <v>533</v>
      </c>
      <c r="B629" s="352"/>
      <c r="C629" s="352"/>
      <c r="D629" s="347" t="str">
        <f t="shared" si="9"/>
        <v/>
      </c>
    </row>
    <row r="630" spans="1:4" ht="36" customHeight="1">
      <c r="A630" s="239" t="s">
        <v>534</v>
      </c>
      <c r="B630" s="158">
        <f>SUM(B631:B633)</f>
        <v>845</v>
      </c>
      <c r="C630" s="158">
        <f>((((SUM(C631:C633))+0)+0)+0)+0</f>
        <v>127</v>
      </c>
      <c r="D630" s="347">
        <f t="shared" si="9"/>
        <v>-0.85</v>
      </c>
    </row>
    <row r="631" spans="1:4" ht="36" customHeight="1">
      <c r="A631" s="348" t="s">
        <v>535</v>
      </c>
      <c r="B631" s="349">
        <v>26</v>
      </c>
      <c r="C631" s="349">
        <v>28</v>
      </c>
      <c r="D631" s="347">
        <f t="shared" si="9"/>
        <v>7.6999999999999999E-2</v>
      </c>
    </row>
    <row r="632" spans="1:4" ht="36" customHeight="1">
      <c r="A632" s="348" t="s">
        <v>536</v>
      </c>
      <c r="B632" s="350">
        <v>819</v>
      </c>
      <c r="C632" s="350">
        <v>99</v>
      </c>
      <c r="D632" s="347">
        <f t="shared" si="9"/>
        <v>-0.879</v>
      </c>
    </row>
    <row r="633" spans="1:4" ht="36" customHeight="1">
      <c r="A633" s="351" t="s">
        <v>537</v>
      </c>
      <c r="B633" s="352"/>
      <c r="C633" s="352"/>
      <c r="D633" s="347" t="str">
        <f t="shared" si="9"/>
        <v/>
      </c>
    </row>
    <row r="634" spans="1:4" ht="36" customHeight="1">
      <c r="A634" s="239" t="s">
        <v>538</v>
      </c>
      <c r="B634" s="236">
        <f>SUM(B635:B637)</f>
        <v>0</v>
      </c>
      <c r="C634" s="236">
        <f>((((SUM(C635:C637))+0)+0)+0)+0</f>
        <v>73</v>
      </c>
      <c r="D634" s="347" t="str">
        <f t="shared" si="9"/>
        <v/>
      </c>
    </row>
    <row r="635" spans="1:4" ht="36" customHeight="1">
      <c r="A635" s="348" t="s">
        <v>539</v>
      </c>
      <c r="B635" s="350"/>
      <c r="C635" s="350">
        <v>73</v>
      </c>
      <c r="D635" s="347" t="str">
        <f t="shared" si="9"/>
        <v/>
      </c>
    </row>
    <row r="636" spans="1:4" ht="36" customHeight="1">
      <c r="A636" s="351" t="s">
        <v>540</v>
      </c>
      <c r="B636" s="352"/>
      <c r="C636" s="352"/>
      <c r="D636" s="347" t="str">
        <f t="shared" si="9"/>
        <v/>
      </c>
    </row>
    <row r="637" spans="1:4" ht="36" customHeight="1">
      <c r="A637" s="351" t="s">
        <v>541</v>
      </c>
      <c r="B637" s="352"/>
      <c r="C637" s="352"/>
      <c r="D637" s="347" t="str">
        <f t="shared" si="9"/>
        <v/>
      </c>
    </row>
    <row r="638" spans="1:4" ht="36" customHeight="1">
      <c r="A638" s="239" t="s">
        <v>542</v>
      </c>
      <c r="B638" s="158">
        <f>SUM(B639:B646)</f>
        <v>7</v>
      </c>
      <c r="C638" s="158">
        <f>((((SUM(C639:C646))+0)+0)+0)+0</f>
        <v>0</v>
      </c>
      <c r="D638" s="347">
        <f t="shared" si="9"/>
        <v>-1</v>
      </c>
    </row>
    <row r="639" spans="1:4" ht="36" customHeight="1">
      <c r="A639" s="348" t="s">
        <v>109</v>
      </c>
      <c r="B639" s="349"/>
      <c r="C639" s="349"/>
      <c r="D639" s="347" t="str">
        <f t="shared" si="9"/>
        <v/>
      </c>
    </row>
    <row r="640" spans="1:4" ht="36" customHeight="1">
      <c r="A640" s="348" t="s">
        <v>110</v>
      </c>
      <c r="B640" s="349"/>
      <c r="C640" s="349"/>
      <c r="D640" s="347" t="str">
        <f t="shared" si="9"/>
        <v/>
      </c>
    </row>
    <row r="641" spans="1:4" ht="36" customHeight="1">
      <c r="A641" s="348" t="s">
        <v>111</v>
      </c>
      <c r="B641" s="350"/>
      <c r="C641" s="350"/>
      <c r="D641" s="347" t="str">
        <f t="shared" si="9"/>
        <v/>
      </c>
    </row>
    <row r="642" spans="1:4" ht="36" customHeight="1">
      <c r="A642" s="348" t="s">
        <v>543</v>
      </c>
      <c r="B642" s="349">
        <v>7</v>
      </c>
      <c r="C642" s="349"/>
      <c r="D642" s="347">
        <f t="shared" si="9"/>
        <v>-1</v>
      </c>
    </row>
    <row r="643" spans="1:4" ht="36" customHeight="1">
      <c r="A643" s="348" t="s">
        <v>544</v>
      </c>
      <c r="B643" s="349"/>
      <c r="C643" s="349"/>
      <c r="D643" s="347" t="str">
        <f t="shared" si="9"/>
        <v/>
      </c>
    </row>
    <row r="644" spans="1:4" ht="36" customHeight="1">
      <c r="A644" s="353" t="s">
        <v>545</v>
      </c>
      <c r="B644" s="349"/>
      <c r="C644" s="349"/>
      <c r="D644" s="347" t="str">
        <f t="shared" ref="D644:D707" si="10">IF(B644&gt;0,C644/B644-1,IF(B644&lt;0,-(C644/B644-1),""))</f>
        <v/>
      </c>
    </row>
    <row r="645" spans="1:4" ht="36" customHeight="1">
      <c r="A645" s="348" t="s">
        <v>118</v>
      </c>
      <c r="B645" s="349"/>
      <c r="C645" s="349"/>
      <c r="D645" s="347" t="str">
        <f t="shared" si="10"/>
        <v/>
      </c>
    </row>
    <row r="646" spans="1:4" ht="36" customHeight="1">
      <c r="A646" s="348" t="s">
        <v>546</v>
      </c>
      <c r="B646" s="349"/>
      <c r="C646" s="349"/>
      <c r="D646" s="347" t="str">
        <f t="shared" si="10"/>
        <v/>
      </c>
    </row>
    <row r="647" spans="1:4" ht="36" customHeight="1">
      <c r="A647" s="239" t="s">
        <v>547</v>
      </c>
      <c r="B647" s="236">
        <f>SUM(B648:B649)</f>
        <v>3</v>
      </c>
      <c r="C647" s="236">
        <f>((((SUM(C648:C649))+0)+0)+0)+0</f>
        <v>0</v>
      </c>
      <c r="D647" s="347">
        <f t="shared" si="10"/>
        <v>-1</v>
      </c>
    </row>
    <row r="648" spans="1:4" ht="36" customHeight="1">
      <c r="A648" s="351" t="s">
        <v>548</v>
      </c>
      <c r="B648" s="352">
        <v>3</v>
      </c>
      <c r="C648" s="352"/>
      <c r="D648" s="347">
        <f t="shared" si="10"/>
        <v>-1</v>
      </c>
    </row>
    <row r="649" spans="1:4" ht="36" customHeight="1">
      <c r="A649" s="348" t="s">
        <v>549</v>
      </c>
      <c r="B649" s="350"/>
      <c r="C649" s="350"/>
      <c r="D649" s="347" t="str">
        <f t="shared" si="10"/>
        <v/>
      </c>
    </row>
    <row r="650" spans="1:4" ht="36" customHeight="1">
      <c r="A650" s="239" t="s">
        <v>550</v>
      </c>
      <c r="B650" s="158">
        <f>B651</f>
        <v>2</v>
      </c>
      <c r="C650" s="158">
        <f>((((C651)+0)+0)+0)+0</f>
        <v>0</v>
      </c>
      <c r="D650" s="347">
        <f t="shared" si="10"/>
        <v>-1</v>
      </c>
    </row>
    <row r="651" spans="1:4" ht="36" customHeight="1">
      <c r="A651" s="348" t="s">
        <v>550</v>
      </c>
      <c r="B651" s="349">
        <v>2</v>
      </c>
      <c r="C651" s="349"/>
      <c r="D651" s="347">
        <f t="shared" si="10"/>
        <v>-1</v>
      </c>
    </row>
    <row r="652" spans="1:4" ht="36" customHeight="1">
      <c r="A652" s="231" t="s">
        <v>61</v>
      </c>
      <c r="B652" s="278">
        <f>SUM(B653,B658,B673,B677,B689,B692,B696,B701,B705,B709,B712,B721,B723,B729,B734)</f>
        <v>3245</v>
      </c>
      <c r="C652" s="278">
        <f>SUM(C653,C658,C673,C677,C689,C692,C696,C701,C705,C709,C712,C721,C723,C729,C734)</f>
        <v>3465</v>
      </c>
      <c r="D652" s="354">
        <f t="shared" si="10"/>
        <v>6.8000000000000005E-2</v>
      </c>
    </row>
    <row r="653" spans="1:4" ht="36" customHeight="1">
      <c r="A653" s="239" t="s">
        <v>551</v>
      </c>
      <c r="B653" s="158">
        <f>SUM(B654:B657)</f>
        <v>0</v>
      </c>
      <c r="C653" s="158">
        <f>((((SUM(C654:C657))+0)+0)+0)+0</f>
        <v>9</v>
      </c>
      <c r="D653" s="347" t="str">
        <f t="shared" si="10"/>
        <v/>
      </c>
    </row>
    <row r="654" spans="1:4" ht="36" customHeight="1">
      <c r="A654" s="348" t="s">
        <v>109</v>
      </c>
      <c r="B654" s="349"/>
      <c r="C654" s="349"/>
      <c r="D654" s="347" t="str">
        <f t="shared" si="10"/>
        <v/>
      </c>
    </row>
    <row r="655" spans="1:4" ht="36" customHeight="1">
      <c r="A655" s="351" t="s">
        <v>110</v>
      </c>
      <c r="B655" s="352"/>
      <c r="C655" s="352"/>
      <c r="D655" s="347" t="str">
        <f t="shared" si="10"/>
        <v/>
      </c>
    </row>
    <row r="656" spans="1:4" ht="36" customHeight="1">
      <c r="A656" s="348" t="s">
        <v>111</v>
      </c>
      <c r="B656" s="349"/>
      <c r="C656" s="349"/>
      <c r="D656" s="347" t="str">
        <f t="shared" si="10"/>
        <v/>
      </c>
    </row>
    <row r="657" spans="1:4" ht="36" customHeight="1">
      <c r="A657" s="348" t="s">
        <v>552</v>
      </c>
      <c r="B657" s="349"/>
      <c r="C657" s="349">
        <v>9</v>
      </c>
      <c r="D657" s="347" t="str">
        <f t="shared" si="10"/>
        <v/>
      </c>
    </row>
    <row r="658" spans="1:4" ht="36" customHeight="1">
      <c r="A658" s="239" t="s">
        <v>553</v>
      </c>
      <c r="B658" s="158">
        <f>SUM(B659:B672)</f>
        <v>0</v>
      </c>
      <c r="C658" s="158">
        <f>((((SUM(C659:C672))+0)+0)+0)+0</f>
        <v>0</v>
      </c>
      <c r="D658" s="347" t="str">
        <f t="shared" si="10"/>
        <v/>
      </c>
    </row>
    <row r="659" spans="1:4" ht="36" customHeight="1">
      <c r="A659" s="348" t="s">
        <v>554</v>
      </c>
      <c r="B659" s="349"/>
      <c r="C659" s="349"/>
      <c r="D659" s="347" t="str">
        <f t="shared" si="10"/>
        <v/>
      </c>
    </row>
    <row r="660" spans="1:4" ht="36" customHeight="1">
      <c r="A660" s="348" t="s">
        <v>555</v>
      </c>
      <c r="B660" s="349"/>
      <c r="C660" s="349"/>
      <c r="D660" s="347" t="str">
        <f t="shared" si="10"/>
        <v/>
      </c>
    </row>
    <row r="661" spans="1:4" ht="36" customHeight="1">
      <c r="A661" s="348" t="s">
        <v>556</v>
      </c>
      <c r="B661" s="349"/>
      <c r="C661" s="349"/>
      <c r="D661" s="347" t="str">
        <f t="shared" si="10"/>
        <v/>
      </c>
    </row>
    <row r="662" spans="1:4" ht="36" customHeight="1">
      <c r="A662" s="351" t="s">
        <v>557</v>
      </c>
      <c r="B662" s="352"/>
      <c r="C662" s="352"/>
      <c r="D662" s="347" t="str">
        <f t="shared" si="10"/>
        <v/>
      </c>
    </row>
    <row r="663" spans="1:4" ht="36" customHeight="1">
      <c r="A663" s="348" t="s">
        <v>558</v>
      </c>
      <c r="B663" s="350"/>
      <c r="C663" s="350"/>
      <c r="D663" s="347" t="str">
        <f t="shared" si="10"/>
        <v/>
      </c>
    </row>
    <row r="664" spans="1:4" ht="36" customHeight="1">
      <c r="A664" s="348" t="s">
        <v>559</v>
      </c>
      <c r="B664" s="350"/>
      <c r="C664" s="350"/>
      <c r="D664" s="347" t="str">
        <f t="shared" si="10"/>
        <v/>
      </c>
    </row>
    <row r="665" spans="1:4" ht="36" customHeight="1">
      <c r="A665" s="351" t="s">
        <v>560</v>
      </c>
      <c r="B665" s="352"/>
      <c r="C665" s="352"/>
      <c r="D665" s="347" t="str">
        <f t="shared" si="10"/>
        <v/>
      </c>
    </row>
    <row r="666" spans="1:4" ht="36" customHeight="1">
      <c r="A666" s="348" t="s">
        <v>561</v>
      </c>
      <c r="B666" s="349"/>
      <c r="C666" s="349"/>
      <c r="D666" s="347" t="str">
        <f t="shared" si="10"/>
        <v/>
      </c>
    </row>
    <row r="667" spans="1:4" ht="36" customHeight="1">
      <c r="A667" s="351" t="s">
        <v>562</v>
      </c>
      <c r="B667" s="352"/>
      <c r="C667" s="352"/>
      <c r="D667" s="347" t="str">
        <f t="shared" si="10"/>
        <v/>
      </c>
    </row>
    <row r="668" spans="1:4" ht="36" customHeight="1">
      <c r="A668" s="348" t="s">
        <v>563</v>
      </c>
      <c r="B668" s="349"/>
      <c r="C668" s="349"/>
      <c r="D668" s="347" t="str">
        <f t="shared" si="10"/>
        <v/>
      </c>
    </row>
    <row r="669" spans="1:4" ht="36" customHeight="1">
      <c r="A669" s="351" t="s">
        <v>564</v>
      </c>
      <c r="B669" s="352"/>
      <c r="C669" s="352"/>
      <c r="D669" s="347" t="str">
        <f t="shared" si="10"/>
        <v/>
      </c>
    </row>
    <row r="670" spans="1:4" ht="36" customHeight="1">
      <c r="A670" s="348" t="s">
        <v>565</v>
      </c>
      <c r="B670" s="349"/>
      <c r="C670" s="349"/>
      <c r="D670" s="347" t="str">
        <f t="shared" si="10"/>
        <v/>
      </c>
    </row>
    <row r="671" spans="1:4" ht="36" customHeight="1">
      <c r="A671" s="348" t="s">
        <v>566</v>
      </c>
      <c r="B671" s="349"/>
      <c r="C671" s="349"/>
      <c r="D671" s="347" t="str">
        <f t="shared" si="10"/>
        <v/>
      </c>
    </row>
    <row r="672" spans="1:4" ht="36" customHeight="1">
      <c r="A672" s="348" t="s">
        <v>567</v>
      </c>
      <c r="B672" s="349"/>
      <c r="C672" s="349"/>
      <c r="D672" s="347" t="str">
        <f t="shared" si="10"/>
        <v/>
      </c>
    </row>
    <row r="673" spans="1:4" ht="36" customHeight="1">
      <c r="A673" s="239" t="s">
        <v>568</v>
      </c>
      <c r="B673" s="236">
        <f>SUM(B674:B676)</f>
        <v>393</v>
      </c>
      <c r="C673" s="236">
        <f>((((SUM(C674:C676))+0)+0)+0)+0</f>
        <v>401</v>
      </c>
      <c r="D673" s="347">
        <f t="shared" si="10"/>
        <v>0.02</v>
      </c>
    </row>
    <row r="674" spans="1:4" ht="36" customHeight="1">
      <c r="A674" s="351" t="s">
        <v>569</v>
      </c>
      <c r="B674" s="352"/>
      <c r="C674" s="352"/>
      <c r="D674" s="347" t="str">
        <f t="shared" si="10"/>
        <v/>
      </c>
    </row>
    <row r="675" spans="1:4" ht="36" customHeight="1">
      <c r="A675" s="351" t="s">
        <v>570</v>
      </c>
      <c r="B675" s="352">
        <v>240</v>
      </c>
      <c r="C675" s="352">
        <v>241</v>
      </c>
      <c r="D675" s="347">
        <f t="shared" si="10"/>
        <v>4.0000000000000001E-3</v>
      </c>
    </row>
    <row r="676" spans="1:4" ht="36" customHeight="1">
      <c r="A676" s="351" t="s">
        <v>571</v>
      </c>
      <c r="B676" s="352">
        <v>153</v>
      </c>
      <c r="C676" s="352">
        <v>160</v>
      </c>
      <c r="D676" s="347">
        <f t="shared" si="10"/>
        <v>4.5999999999999999E-2</v>
      </c>
    </row>
    <row r="677" spans="1:4" ht="36" customHeight="1">
      <c r="A677" s="239" t="s">
        <v>572</v>
      </c>
      <c r="B677" s="158">
        <f>SUM(B678:B688)</f>
        <v>891</v>
      </c>
      <c r="C677" s="158">
        <f>((((SUM(C678:C688))+0)+0)+0)+0</f>
        <v>1251</v>
      </c>
      <c r="D677" s="347">
        <f t="shared" si="10"/>
        <v>0.40400000000000003</v>
      </c>
    </row>
    <row r="678" spans="1:4" ht="36" customHeight="1">
      <c r="A678" s="348" t="s">
        <v>573</v>
      </c>
      <c r="B678" s="349"/>
      <c r="C678" s="349"/>
      <c r="D678" s="347" t="str">
        <f t="shared" si="10"/>
        <v/>
      </c>
    </row>
    <row r="679" spans="1:4" ht="36" customHeight="1">
      <c r="A679" s="348" t="s">
        <v>574</v>
      </c>
      <c r="B679" s="349"/>
      <c r="C679" s="349"/>
      <c r="D679" s="347" t="str">
        <f t="shared" si="10"/>
        <v/>
      </c>
    </row>
    <row r="680" spans="1:4" ht="36" customHeight="1">
      <c r="A680" s="348" t="s">
        <v>575</v>
      </c>
      <c r="B680" s="349"/>
      <c r="C680" s="349"/>
      <c r="D680" s="347" t="str">
        <f t="shared" si="10"/>
        <v/>
      </c>
    </row>
    <row r="681" spans="1:4" ht="36" customHeight="1">
      <c r="A681" s="348" t="s">
        <v>576</v>
      </c>
      <c r="B681" s="350"/>
      <c r="C681" s="350"/>
      <c r="D681" s="347" t="str">
        <f t="shared" si="10"/>
        <v/>
      </c>
    </row>
    <row r="682" spans="1:4" ht="36" customHeight="1">
      <c r="A682" s="348" t="s">
        <v>577</v>
      </c>
      <c r="B682" s="349"/>
      <c r="C682" s="349"/>
      <c r="D682" s="347" t="str">
        <f t="shared" si="10"/>
        <v/>
      </c>
    </row>
    <row r="683" spans="1:4" ht="36" customHeight="1">
      <c r="A683" s="348" t="s">
        <v>578</v>
      </c>
      <c r="B683" s="350"/>
      <c r="C683" s="350"/>
      <c r="D683" s="347" t="str">
        <f t="shared" si="10"/>
        <v/>
      </c>
    </row>
    <row r="684" spans="1:4" ht="36" customHeight="1">
      <c r="A684" s="351" t="s">
        <v>579</v>
      </c>
      <c r="B684" s="352"/>
      <c r="C684" s="352"/>
      <c r="D684" s="347" t="str">
        <f t="shared" si="10"/>
        <v/>
      </c>
    </row>
    <row r="685" spans="1:4" ht="36" customHeight="1">
      <c r="A685" s="348" t="s">
        <v>580</v>
      </c>
      <c r="B685" s="349">
        <v>81</v>
      </c>
      <c r="C685" s="349">
        <v>1241</v>
      </c>
      <c r="D685" s="347">
        <f t="shared" si="10"/>
        <v>14.321</v>
      </c>
    </row>
    <row r="686" spans="1:4" ht="36" customHeight="1">
      <c r="A686" s="348" t="s">
        <v>581</v>
      </c>
      <c r="B686" s="349">
        <v>9</v>
      </c>
      <c r="C686" s="349">
        <v>10</v>
      </c>
      <c r="D686" s="347">
        <f t="shared" si="10"/>
        <v>0.111</v>
      </c>
    </row>
    <row r="687" spans="1:4" ht="36" customHeight="1">
      <c r="A687" s="348" t="s">
        <v>582</v>
      </c>
      <c r="B687" s="350">
        <v>769</v>
      </c>
      <c r="C687" s="350"/>
      <c r="D687" s="347">
        <f t="shared" si="10"/>
        <v>-1</v>
      </c>
    </row>
    <row r="688" spans="1:4" ht="36" customHeight="1">
      <c r="A688" s="348" t="s">
        <v>583</v>
      </c>
      <c r="B688" s="349">
        <v>32</v>
      </c>
      <c r="C688" s="349"/>
      <c r="D688" s="347">
        <f t="shared" si="10"/>
        <v>-1</v>
      </c>
    </row>
    <row r="689" spans="1:4" ht="36" customHeight="1">
      <c r="A689" s="239" t="s">
        <v>584</v>
      </c>
      <c r="B689" s="158">
        <f>SUM(B690:B691)</f>
        <v>0</v>
      </c>
      <c r="C689" s="158">
        <f>((((SUM(C690:C691))+0)+0)+0)+0</f>
        <v>0</v>
      </c>
      <c r="D689" s="347" t="str">
        <f t="shared" si="10"/>
        <v/>
      </c>
    </row>
    <row r="690" spans="1:4" ht="36" customHeight="1">
      <c r="A690" s="348" t="s">
        <v>585</v>
      </c>
      <c r="B690" s="349"/>
      <c r="C690" s="349"/>
      <c r="D690" s="347" t="str">
        <f t="shared" si="10"/>
        <v/>
      </c>
    </row>
    <row r="691" spans="1:4" ht="36" customHeight="1">
      <c r="A691" s="358" t="s">
        <v>586</v>
      </c>
      <c r="B691" s="352"/>
      <c r="C691" s="352"/>
      <c r="D691" s="347" t="str">
        <f t="shared" si="10"/>
        <v/>
      </c>
    </row>
    <row r="692" spans="1:4" ht="36" customHeight="1">
      <c r="A692" s="239" t="s">
        <v>587</v>
      </c>
      <c r="B692" s="158">
        <f>SUM(B693:B695)</f>
        <v>21</v>
      </c>
      <c r="C692" s="158">
        <f>((((SUM(C693:C695))+0)+0)+0)+0</f>
        <v>32</v>
      </c>
      <c r="D692" s="347">
        <f t="shared" si="10"/>
        <v>0.52400000000000002</v>
      </c>
    </row>
    <row r="693" spans="1:4" ht="36" customHeight="1">
      <c r="A693" s="348" t="s">
        <v>588</v>
      </c>
      <c r="B693" s="349"/>
      <c r="C693" s="349"/>
      <c r="D693" s="347" t="str">
        <f t="shared" si="10"/>
        <v/>
      </c>
    </row>
    <row r="694" spans="1:4" ht="36" customHeight="1">
      <c r="A694" s="348" t="s">
        <v>589</v>
      </c>
      <c r="B694" s="350"/>
      <c r="C694" s="350"/>
      <c r="D694" s="347" t="str">
        <f t="shared" si="10"/>
        <v/>
      </c>
    </row>
    <row r="695" spans="1:4" ht="36" customHeight="1">
      <c r="A695" s="348" t="s">
        <v>590</v>
      </c>
      <c r="B695" s="349">
        <v>21</v>
      </c>
      <c r="C695" s="349">
        <v>32</v>
      </c>
      <c r="D695" s="347">
        <f t="shared" si="10"/>
        <v>0.52400000000000002</v>
      </c>
    </row>
    <row r="696" spans="1:4" ht="36" customHeight="1">
      <c r="A696" s="239" t="s">
        <v>591</v>
      </c>
      <c r="B696" s="158">
        <f>SUM(B697:B700)</f>
        <v>1544</v>
      </c>
      <c r="C696" s="158">
        <f>((((SUM(C697:C700))+0)+0)+0)+0</f>
        <v>1469</v>
      </c>
      <c r="D696" s="347">
        <f t="shared" si="10"/>
        <v>-4.9000000000000002E-2</v>
      </c>
    </row>
    <row r="697" spans="1:4" ht="36" customHeight="1">
      <c r="A697" s="348" t="s">
        <v>592</v>
      </c>
      <c r="B697" s="349">
        <v>285</v>
      </c>
      <c r="C697" s="349">
        <v>221</v>
      </c>
      <c r="D697" s="347">
        <f t="shared" si="10"/>
        <v>-0.22500000000000001</v>
      </c>
    </row>
    <row r="698" spans="1:4" ht="36" customHeight="1">
      <c r="A698" s="348" t="s">
        <v>593</v>
      </c>
      <c r="B698" s="349">
        <v>694</v>
      </c>
      <c r="C698" s="349">
        <v>975</v>
      </c>
      <c r="D698" s="347">
        <f t="shared" si="10"/>
        <v>0.40500000000000003</v>
      </c>
    </row>
    <row r="699" spans="1:4" ht="36" customHeight="1">
      <c r="A699" s="348" t="s">
        <v>594</v>
      </c>
      <c r="B699" s="349">
        <v>565</v>
      </c>
      <c r="C699" s="349">
        <v>132</v>
      </c>
      <c r="D699" s="347">
        <f t="shared" si="10"/>
        <v>-0.76600000000000001</v>
      </c>
    </row>
    <row r="700" spans="1:4" ht="36" customHeight="1">
      <c r="A700" s="348" t="s">
        <v>595</v>
      </c>
      <c r="B700" s="349"/>
      <c r="C700" s="349">
        <v>141</v>
      </c>
      <c r="D700" s="347" t="str">
        <f t="shared" si="10"/>
        <v/>
      </c>
    </row>
    <row r="701" spans="1:4" ht="36" customHeight="1">
      <c r="A701" s="239" t="s">
        <v>596</v>
      </c>
      <c r="B701" s="158">
        <f>SUM(B702:B704)</f>
        <v>144</v>
      </c>
      <c r="C701" s="158">
        <f>((((SUM(C702:C704))+0)+0)+0)+0</f>
        <v>147</v>
      </c>
      <c r="D701" s="347">
        <f t="shared" si="10"/>
        <v>2.1000000000000001E-2</v>
      </c>
    </row>
    <row r="702" spans="1:4" ht="36" customHeight="1">
      <c r="A702" s="348" t="s">
        <v>597</v>
      </c>
      <c r="B702" s="350">
        <v>6</v>
      </c>
      <c r="C702" s="350">
        <v>4</v>
      </c>
      <c r="D702" s="347">
        <f t="shared" si="10"/>
        <v>-0.33300000000000002</v>
      </c>
    </row>
    <row r="703" spans="1:4" ht="36" customHeight="1">
      <c r="A703" s="348" t="s">
        <v>598</v>
      </c>
      <c r="B703" s="349">
        <v>138</v>
      </c>
      <c r="C703" s="349">
        <v>143</v>
      </c>
      <c r="D703" s="347">
        <f t="shared" si="10"/>
        <v>3.5999999999999997E-2</v>
      </c>
    </row>
    <row r="704" spans="1:4" ht="36" customHeight="1">
      <c r="A704" s="351" t="s">
        <v>599</v>
      </c>
      <c r="B704" s="352"/>
      <c r="C704" s="352"/>
      <c r="D704" s="347" t="str">
        <f t="shared" si="10"/>
        <v/>
      </c>
    </row>
    <row r="705" spans="1:4" ht="36" customHeight="1">
      <c r="A705" s="239" t="s">
        <v>600</v>
      </c>
      <c r="B705" s="236">
        <f>SUM(B706:B708)</f>
        <v>209</v>
      </c>
      <c r="C705" s="236">
        <f>((((SUM(C706:C708))+0)+0)+0)+0</f>
        <v>136</v>
      </c>
      <c r="D705" s="347">
        <f t="shared" si="10"/>
        <v>-0.34899999999999998</v>
      </c>
    </row>
    <row r="706" spans="1:4" ht="36" customHeight="1">
      <c r="A706" s="348" t="s">
        <v>601</v>
      </c>
      <c r="B706" s="350">
        <v>209</v>
      </c>
      <c r="C706" s="350">
        <v>136</v>
      </c>
      <c r="D706" s="347">
        <f t="shared" si="10"/>
        <v>-0.34899999999999998</v>
      </c>
    </row>
    <row r="707" spans="1:4" ht="36" customHeight="1">
      <c r="A707" s="351" t="s">
        <v>602</v>
      </c>
      <c r="B707" s="352"/>
      <c r="C707" s="352"/>
      <c r="D707" s="347" t="str">
        <f t="shared" si="10"/>
        <v/>
      </c>
    </row>
    <row r="708" spans="1:4" ht="36" customHeight="1">
      <c r="A708" s="351" t="s">
        <v>603</v>
      </c>
      <c r="B708" s="352"/>
      <c r="C708" s="352"/>
      <c r="D708" s="347" t="str">
        <f t="shared" ref="D708:D771" si="11">IF(B708&gt;0,C708/B708-1,IF(B708&lt;0,-(C708/B708-1),""))</f>
        <v/>
      </c>
    </row>
    <row r="709" spans="1:4" ht="36" customHeight="1">
      <c r="A709" s="239" t="s">
        <v>604</v>
      </c>
      <c r="B709" s="158">
        <f>SUM(B710:B711)</f>
        <v>19</v>
      </c>
      <c r="C709" s="158">
        <f>((((SUM(C710:C711))+0)+0)+0)+0</f>
        <v>20</v>
      </c>
      <c r="D709" s="347">
        <f t="shared" si="11"/>
        <v>5.2999999999999999E-2</v>
      </c>
    </row>
    <row r="710" spans="1:4" ht="36" customHeight="1">
      <c r="A710" s="348" t="s">
        <v>605</v>
      </c>
      <c r="B710" s="349">
        <v>19</v>
      </c>
      <c r="C710" s="349">
        <v>20</v>
      </c>
      <c r="D710" s="347">
        <f t="shared" si="11"/>
        <v>5.2999999999999999E-2</v>
      </c>
    </row>
    <row r="711" spans="1:4" ht="36" customHeight="1">
      <c r="A711" s="348" t="s">
        <v>606</v>
      </c>
      <c r="B711" s="350"/>
      <c r="C711" s="350"/>
      <c r="D711" s="347" t="str">
        <f t="shared" si="11"/>
        <v/>
      </c>
    </row>
    <row r="712" spans="1:4" ht="36" customHeight="1">
      <c r="A712" s="239" t="s">
        <v>607</v>
      </c>
      <c r="B712" s="158">
        <f>SUM(B713:B720)</f>
        <v>24</v>
      </c>
      <c r="C712" s="158">
        <f>((((SUM(C713:C720))+0)+0)+0)+0</f>
        <v>0</v>
      </c>
      <c r="D712" s="347">
        <f t="shared" si="11"/>
        <v>-1</v>
      </c>
    </row>
    <row r="713" spans="1:4" ht="36" customHeight="1">
      <c r="A713" s="348" t="s">
        <v>109</v>
      </c>
      <c r="B713" s="349"/>
      <c r="C713" s="349"/>
      <c r="D713" s="347" t="str">
        <f t="shared" si="11"/>
        <v/>
      </c>
    </row>
    <row r="714" spans="1:4" ht="36" customHeight="1">
      <c r="A714" s="351" t="s">
        <v>110</v>
      </c>
      <c r="B714" s="352"/>
      <c r="C714" s="352"/>
      <c r="D714" s="347" t="str">
        <f t="shared" si="11"/>
        <v/>
      </c>
    </row>
    <row r="715" spans="1:4" ht="36" customHeight="1">
      <c r="A715" s="351" t="s">
        <v>111</v>
      </c>
      <c r="B715" s="352"/>
      <c r="C715" s="352"/>
      <c r="D715" s="347" t="str">
        <f t="shared" si="11"/>
        <v/>
      </c>
    </row>
    <row r="716" spans="1:4" ht="36" customHeight="1">
      <c r="A716" s="348" t="s">
        <v>150</v>
      </c>
      <c r="B716" s="349"/>
      <c r="C716" s="349"/>
      <c r="D716" s="347" t="str">
        <f t="shared" si="11"/>
        <v/>
      </c>
    </row>
    <row r="717" spans="1:4" ht="36" customHeight="1">
      <c r="A717" s="348" t="s">
        <v>608</v>
      </c>
      <c r="B717" s="349"/>
      <c r="C717" s="349"/>
      <c r="D717" s="347" t="str">
        <f t="shared" si="11"/>
        <v/>
      </c>
    </row>
    <row r="718" spans="1:4" ht="36" customHeight="1">
      <c r="A718" s="348" t="s">
        <v>609</v>
      </c>
      <c r="B718" s="349"/>
      <c r="C718" s="349"/>
      <c r="D718" s="347" t="str">
        <f t="shared" si="11"/>
        <v/>
      </c>
    </row>
    <row r="719" spans="1:4" ht="36" customHeight="1">
      <c r="A719" s="348" t="s">
        <v>118</v>
      </c>
      <c r="B719" s="349"/>
      <c r="C719" s="349"/>
      <c r="D719" s="347" t="str">
        <f t="shared" si="11"/>
        <v/>
      </c>
    </row>
    <row r="720" spans="1:4" ht="36" customHeight="1">
      <c r="A720" s="348" t="s">
        <v>610</v>
      </c>
      <c r="B720" s="350">
        <v>24</v>
      </c>
      <c r="C720" s="350"/>
      <c r="D720" s="347">
        <f t="shared" si="11"/>
        <v>-1</v>
      </c>
    </row>
    <row r="721" spans="1:4" ht="36" customHeight="1">
      <c r="A721" s="239" t="s">
        <v>611</v>
      </c>
      <c r="B721" s="236">
        <f>SUM(B722)</f>
        <v>0</v>
      </c>
      <c r="C721" s="236">
        <f>((((SUM(C722))+0)+0)+0)+0</f>
        <v>0</v>
      </c>
      <c r="D721" s="347" t="str">
        <f t="shared" si="11"/>
        <v/>
      </c>
    </row>
    <row r="722" spans="1:4" ht="36" customHeight="1">
      <c r="A722" s="348" t="s">
        <v>611</v>
      </c>
      <c r="B722" s="350"/>
      <c r="C722" s="350"/>
      <c r="D722" s="347" t="str">
        <f t="shared" si="11"/>
        <v/>
      </c>
    </row>
    <row r="723" spans="1:4" ht="36" customHeight="1">
      <c r="A723" s="239" t="s">
        <v>612</v>
      </c>
      <c r="B723" s="236">
        <f>SUM(B724:B728)</f>
        <v>0</v>
      </c>
      <c r="C723" s="236">
        <f>SUM(C724:C728)</f>
        <v>0</v>
      </c>
      <c r="D723" s="347" t="str">
        <f t="shared" si="11"/>
        <v/>
      </c>
    </row>
    <row r="724" spans="1:4" ht="36" customHeight="1">
      <c r="A724" s="353" t="s">
        <v>233</v>
      </c>
      <c r="B724" s="352"/>
      <c r="C724" s="352"/>
      <c r="D724" s="347" t="str">
        <f t="shared" si="11"/>
        <v/>
      </c>
    </row>
    <row r="725" spans="1:4" ht="36" customHeight="1">
      <c r="A725" s="353" t="s">
        <v>234</v>
      </c>
      <c r="B725" s="352"/>
      <c r="C725" s="352"/>
      <c r="D725" s="347" t="str">
        <f t="shared" si="11"/>
        <v/>
      </c>
    </row>
    <row r="726" spans="1:4" ht="36" customHeight="1">
      <c r="A726" s="353" t="s">
        <v>235</v>
      </c>
      <c r="B726" s="352"/>
      <c r="C726" s="352"/>
      <c r="D726" s="347" t="str">
        <f t="shared" si="11"/>
        <v/>
      </c>
    </row>
    <row r="727" spans="1:4" ht="36" customHeight="1">
      <c r="A727" s="348" t="s">
        <v>613</v>
      </c>
      <c r="B727" s="350"/>
      <c r="C727" s="350"/>
      <c r="D727" s="347" t="str">
        <f t="shared" si="11"/>
        <v/>
      </c>
    </row>
    <row r="728" spans="1:4" ht="36" customHeight="1">
      <c r="A728" s="353" t="s">
        <v>614</v>
      </c>
      <c r="B728" s="352"/>
      <c r="C728" s="352"/>
      <c r="D728" s="347" t="str">
        <f t="shared" si="11"/>
        <v/>
      </c>
    </row>
    <row r="729" spans="1:4" ht="36" customHeight="1">
      <c r="A729" s="239" t="s">
        <v>615</v>
      </c>
      <c r="B729" s="236">
        <f>SUM(B730:B733)</f>
        <v>0</v>
      </c>
      <c r="C729" s="236">
        <f>SUM(C730:C733)</f>
        <v>0</v>
      </c>
      <c r="D729" s="347" t="str">
        <f t="shared" si="11"/>
        <v/>
      </c>
    </row>
    <row r="730" spans="1:4" ht="36" customHeight="1">
      <c r="A730" s="353" t="s">
        <v>233</v>
      </c>
      <c r="B730" s="352"/>
      <c r="C730" s="352"/>
      <c r="D730" s="347" t="str">
        <f t="shared" si="11"/>
        <v/>
      </c>
    </row>
    <row r="731" spans="1:4" ht="36" customHeight="1">
      <c r="A731" s="353" t="s">
        <v>234</v>
      </c>
      <c r="B731" s="352"/>
      <c r="C731" s="352"/>
      <c r="D731" s="347" t="str">
        <f t="shared" si="11"/>
        <v/>
      </c>
    </row>
    <row r="732" spans="1:4" ht="36" customHeight="1">
      <c r="A732" s="353" t="s">
        <v>235</v>
      </c>
      <c r="B732" s="352"/>
      <c r="C732" s="352"/>
      <c r="D732" s="347" t="str">
        <f t="shared" si="11"/>
        <v/>
      </c>
    </row>
    <row r="733" spans="1:4" ht="36" customHeight="1">
      <c r="A733" s="353" t="s">
        <v>616</v>
      </c>
      <c r="B733" s="352"/>
      <c r="C733" s="352"/>
      <c r="D733" s="347" t="str">
        <f t="shared" si="11"/>
        <v/>
      </c>
    </row>
    <row r="734" spans="1:4" ht="36" customHeight="1">
      <c r="A734" s="239" t="s">
        <v>617</v>
      </c>
      <c r="B734" s="158">
        <f>SUM(B735)</f>
        <v>0</v>
      </c>
      <c r="C734" s="158">
        <f>((((SUM(C735))+0)+0)+0)+0</f>
        <v>0</v>
      </c>
      <c r="D734" s="347" t="str">
        <f t="shared" si="11"/>
        <v/>
      </c>
    </row>
    <row r="735" spans="1:4" ht="36" customHeight="1">
      <c r="A735" s="348" t="s">
        <v>617</v>
      </c>
      <c r="B735" s="349"/>
      <c r="C735" s="349"/>
      <c r="D735" s="347" t="str">
        <f t="shared" si="11"/>
        <v/>
      </c>
    </row>
    <row r="736" spans="1:4" ht="36" customHeight="1">
      <c r="A736" s="231" t="s">
        <v>63</v>
      </c>
      <c r="B736" s="278">
        <f>SUM(B737,B747,B751,B760,B767,B774,B780,B783,B786,B788,B790,B796,B798,B800,B811)</f>
        <v>4383</v>
      </c>
      <c r="C736" s="278">
        <f>SUM(C737,C747,C751,C760,C767,C774,C780,C783,C786,C788,C790,C796,C798,C800,C811)</f>
        <v>568</v>
      </c>
      <c r="D736" s="354">
        <f t="shared" si="11"/>
        <v>-0.87</v>
      </c>
    </row>
    <row r="737" spans="1:4" ht="36" customHeight="1">
      <c r="A737" s="239" t="s">
        <v>618</v>
      </c>
      <c r="B737" s="158">
        <f>SUM(B738:B746)</f>
        <v>248</v>
      </c>
      <c r="C737" s="158">
        <f>((((SUM(C738:C746))+0)+0)+0)+0</f>
        <v>288</v>
      </c>
      <c r="D737" s="347">
        <f t="shared" si="11"/>
        <v>0.161</v>
      </c>
    </row>
    <row r="738" spans="1:4" ht="36" customHeight="1">
      <c r="A738" s="348" t="s">
        <v>109</v>
      </c>
      <c r="B738" s="349">
        <v>65</v>
      </c>
      <c r="C738" s="349">
        <v>93</v>
      </c>
      <c r="D738" s="347">
        <f t="shared" si="11"/>
        <v>0.43099999999999999</v>
      </c>
    </row>
    <row r="739" spans="1:4" ht="36" customHeight="1">
      <c r="A739" s="348" t="s">
        <v>110</v>
      </c>
      <c r="B739" s="349">
        <v>36</v>
      </c>
      <c r="C739" s="349">
        <v>40</v>
      </c>
      <c r="D739" s="347">
        <f t="shared" si="11"/>
        <v>0.111</v>
      </c>
    </row>
    <row r="740" spans="1:4" ht="36" customHeight="1">
      <c r="A740" s="348" t="s">
        <v>111</v>
      </c>
      <c r="B740" s="349"/>
      <c r="C740" s="349"/>
      <c r="D740" s="347" t="str">
        <f t="shared" si="11"/>
        <v/>
      </c>
    </row>
    <row r="741" spans="1:4" ht="36" customHeight="1">
      <c r="A741" s="348" t="s">
        <v>619</v>
      </c>
      <c r="B741" s="349"/>
      <c r="C741" s="349"/>
      <c r="D741" s="347" t="str">
        <f t="shared" si="11"/>
        <v/>
      </c>
    </row>
    <row r="742" spans="1:4" ht="36" customHeight="1">
      <c r="A742" s="348" t="s">
        <v>620</v>
      </c>
      <c r="B742" s="349"/>
      <c r="C742" s="349"/>
      <c r="D742" s="347" t="str">
        <f t="shared" si="11"/>
        <v/>
      </c>
    </row>
    <row r="743" spans="1:4" ht="36" customHeight="1">
      <c r="A743" s="348" t="s">
        <v>621</v>
      </c>
      <c r="B743" s="349"/>
      <c r="C743" s="349"/>
      <c r="D743" s="347" t="str">
        <f t="shared" si="11"/>
        <v/>
      </c>
    </row>
    <row r="744" spans="1:4" ht="36" customHeight="1">
      <c r="A744" s="348" t="s">
        <v>622</v>
      </c>
      <c r="B744" s="349"/>
      <c r="C744" s="349"/>
      <c r="D744" s="347" t="str">
        <f t="shared" si="11"/>
        <v/>
      </c>
    </row>
    <row r="745" spans="1:4" ht="36" customHeight="1">
      <c r="A745" s="348" t="s">
        <v>623</v>
      </c>
      <c r="B745" s="349"/>
      <c r="C745" s="349"/>
      <c r="D745" s="347" t="str">
        <f t="shared" si="11"/>
        <v/>
      </c>
    </row>
    <row r="746" spans="1:4" ht="36" customHeight="1">
      <c r="A746" s="348" t="s">
        <v>624</v>
      </c>
      <c r="B746" s="349">
        <v>147</v>
      </c>
      <c r="C746" s="349">
        <v>155</v>
      </c>
      <c r="D746" s="347">
        <f t="shared" si="11"/>
        <v>5.3999999999999999E-2</v>
      </c>
    </row>
    <row r="747" spans="1:4" ht="36" customHeight="1">
      <c r="A747" s="239" t="s">
        <v>625</v>
      </c>
      <c r="B747" s="158">
        <f>SUM(B748:B750)</f>
        <v>148</v>
      </c>
      <c r="C747" s="158">
        <f>((((SUM(C748:C750))+0)+0)+0)+0</f>
        <v>130</v>
      </c>
      <c r="D747" s="347">
        <f t="shared" si="11"/>
        <v>-0.122</v>
      </c>
    </row>
    <row r="748" spans="1:4" ht="36" customHeight="1">
      <c r="A748" s="348" t="s">
        <v>626</v>
      </c>
      <c r="B748" s="350"/>
      <c r="C748" s="350"/>
      <c r="D748" s="347" t="str">
        <f t="shared" si="11"/>
        <v/>
      </c>
    </row>
    <row r="749" spans="1:4" ht="36" customHeight="1">
      <c r="A749" s="348" t="s">
        <v>627</v>
      </c>
      <c r="B749" s="349"/>
      <c r="C749" s="349"/>
      <c r="D749" s="347" t="str">
        <f t="shared" si="11"/>
        <v/>
      </c>
    </row>
    <row r="750" spans="1:4" ht="36" customHeight="1">
      <c r="A750" s="348" t="s">
        <v>628</v>
      </c>
      <c r="B750" s="349">
        <v>148</v>
      </c>
      <c r="C750" s="349">
        <v>130</v>
      </c>
      <c r="D750" s="347">
        <f t="shared" si="11"/>
        <v>-0.122</v>
      </c>
    </row>
    <row r="751" spans="1:4" ht="36" customHeight="1">
      <c r="A751" s="239" t="s">
        <v>629</v>
      </c>
      <c r="B751" s="158">
        <f>SUM(B752:B759)</f>
        <v>3962</v>
      </c>
      <c r="C751" s="158">
        <f>((((SUM(C752:C759))+0)+0)+0)+0</f>
        <v>0</v>
      </c>
      <c r="D751" s="347">
        <f t="shared" si="11"/>
        <v>-1</v>
      </c>
    </row>
    <row r="752" spans="1:4" ht="36" customHeight="1">
      <c r="A752" s="348" t="s">
        <v>630</v>
      </c>
      <c r="B752" s="349">
        <v>1096</v>
      </c>
      <c r="C752" s="349"/>
      <c r="D752" s="347">
        <f t="shared" si="11"/>
        <v>-1</v>
      </c>
    </row>
    <row r="753" spans="1:4" ht="36" customHeight="1">
      <c r="A753" s="348" t="s">
        <v>631</v>
      </c>
      <c r="B753" s="349">
        <v>2750</v>
      </c>
      <c r="C753" s="349"/>
      <c r="D753" s="347">
        <f t="shared" si="11"/>
        <v>-1</v>
      </c>
    </row>
    <row r="754" spans="1:4" ht="36" customHeight="1">
      <c r="A754" s="351" t="s">
        <v>632</v>
      </c>
      <c r="B754" s="352"/>
      <c r="C754" s="352"/>
      <c r="D754" s="347" t="str">
        <f t="shared" si="11"/>
        <v/>
      </c>
    </row>
    <row r="755" spans="1:4" ht="36" customHeight="1">
      <c r="A755" s="348" t="s">
        <v>633</v>
      </c>
      <c r="B755" s="349"/>
      <c r="C755" s="349"/>
      <c r="D755" s="347" t="str">
        <f t="shared" si="11"/>
        <v/>
      </c>
    </row>
    <row r="756" spans="1:4" ht="36" customHeight="1">
      <c r="A756" s="351" t="s">
        <v>634</v>
      </c>
      <c r="B756" s="352"/>
      <c r="C756" s="352"/>
      <c r="D756" s="347" t="str">
        <f t="shared" si="11"/>
        <v/>
      </c>
    </row>
    <row r="757" spans="1:4" ht="36" customHeight="1">
      <c r="A757" s="348" t="s">
        <v>635</v>
      </c>
      <c r="B757" s="349"/>
      <c r="C757" s="349"/>
      <c r="D757" s="347" t="str">
        <f t="shared" si="11"/>
        <v/>
      </c>
    </row>
    <row r="758" spans="1:4" ht="36" customHeight="1">
      <c r="A758" s="348" t="s">
        <v>636</v>
      </c>
      <c r="B758" s="349"/>
      <c r="C758" s="349"/>
      <c r="D758" s="347" t="str">
        <f t="shared" si="11"/>
        <v/>
      </c>
    </row>
    <row r="759" spans="1:4" ht="36" customHeight="1">
      <c r="A759" s="348" t="s">
        <v>637</v>
      </c>
      <c r="B759" s="349">
        <v>116</v>
      </c>
      <c r="C759" s="349"/>
      <c r="D759" s="347">
        <f t="shared" si="11"/>
        <v>-1</v>
      </c>
    </row>
    <row r="760" spans="1:4" ht="36" customHeight="1">
      <c r="A760" s="239" t="s">
        <v>638</v>
      </c>
      <c r="B760" s="158">
        <f>SUM(B761:B766)</f>
        <v>0</v>
      </c>
      <c r="C760" s="158">
        <f>((((SUM(C761:C766))+0)+0)+0)+0</f>
        <v>0</v>
      </c>
      <c r="D760" s="347" t="str">
        <f t="shared" si="11"/>
        <v/>
      </c>
    </row>
    <row r="761" spans="1:4" ht="36" customHeight="1">
      <c r="A761" s="348" t="s">
        <v>639</v>
      </c>
      <c r="B761" s="349"/>
      <c r="C761" s="349"/>
      <c r="D761" s="347" t="str">
        <f t="shared" si="11"/>
        <v/>
      </c>
    </row>
    <row r="762" spans="1:4" ht="36" customHeight="1">
      <c r="A762" s="348" t="s">
        <v>640</v>
      </c>
      <c r="B762" s="349"/>
      <c r="C762" s="349"/>
      <c r="D762" s="347" t="str">
        <f t="shared" si="11"/>
        <v/>
      </c>
    </row>
    <row r="763" spans="1:4" ht="36" customHeight="1">
      <c r="A763" s="348" t="s">
        <v>641</v>
      </c>
      <c r="B763" s="349"/>
      <c r="C763" s="349"/>
      <c r="D763" s="347" t="str">
        <f t="shared" si="11"/>
        <v/>
      </c>
    </row>
    <row r="764" spans="1:4" ht="36" customHeight="1">
      <c r="A764" s="348" t="s">
        <v>642</v>
      </c>
      <c r="B764" s="352"/>
      <c r="C764" s="352"/>
      <c r="D764" s="347" t="str">
        <f t="shared" si="11"/>
        <v/>
      </c>
    </row>
    <row r="765" spans="1:4" ht="36" customHeight="1">
      <c r="A765" s="348" t="s">
        <v>643</v>
      </c>
      <c r="B765" s="349"/>
      <c r="C765" s="349"/>
      <c r="D765" s="347" t="str">
        <f t="shared" si="11"/>
        <v/>
      </c>
    </row>
    <row r="766" spans="1:4" ht="36" customHeight="1">
      <c r="A766" s="348" t="s">
        <v>644</v>
      </c>
      <c r="B766" s="349"/>
      <c r="C766" s="349"/>
      <c r="D766" s="347" t="str">
        <f t="shared" si="11"/>
        <v/>
      </c>
    </row>
    <row r="767" spans="1:4" ht="36" customHeight="1">
      <c r="A767" s="239" t="s">
        <v>645</v>
      </c>
      <c r="B767" s="236">
        <f>SUM(B768:B773)</f>
        <v>0</v>
      </c>
      <c r="C767" s="236">
        <f>((((SUM(C768:C773))+0)+0)+0)+0</f>
        <v>0</v>
      </c>
      <c r="D767" s="347" t="str">
        <f t="shared" si="11"/>
        <v/>
      </c>
    </row>
    <row r="768" spans="1:4" ht="36" customHeight="1">
      <c r="A768" s="348" t="s">
        <v>646</v>
      </c>
      <c r="B768" s="350"/>
      <c r="C768" s="350"/>
      <c r="D768" s="347" t="str">
        <f t="shared" si="11"/>
        <v/>
      </c>
    </row>
    <row r="769" spans="1:4" ht="36" customHeight="1">
      <c r="A769" s="348" t="s">
        <v>647</v>
      </c>
      <c r="B769" s="350"/>
      <c r="C769" s="350"/>
      <c r="D769" s="347" t="str">
        <f t="shared" si="11"/>
        <v/>
      </c>
    </row>
    <row r="770" spans="1:4" ht="36" customHeight="1">
      <c r="A770" s="351" t="s">
        <v>648</v>
      </c>
      <c r="B770" s="352"/>
      <c r="C770" s="352"/>
      <c r="D770" s="347" t="str">
        <f t="shared" si="11"/>
        <v/>
      </c>
    </row>
    <row r="771" spans="1:4" ht="36" customHeight="1">
      <c r="A771" s="351" t="s">
        <v>649</v>
      </c>
      <c r="B771" s="352"/>
      <c r="C771" s="352"/>
      <c r="D771" s="347" t="str">
        <f t="shared" si="11"/>
        <v/>
      </c>
    </row>
    <row r="772" spans="1:4" ht="36" customHeight="1">
      <c r="A772" s="351" t="s">
        <v>650</v>
      </c>
      <c r="B772" s="352"/>
      <c r="C772" s="352"/>
      <c r="D772" s="347" t="str">
        <f t="shared" ref="D772:D835" si="12">IF(B772&gt;0,C772/B772-1,IF(B772&lt;0,-(C772/B772-1),""))</f>
        <v/>
      </c>
    </row>
    <row r="773" spans="1:4" ht="36" customHeight="1">
      <c r="A773" s="348" t="s">
        <v>651</v>
      </c>
      <c r="B773" s="350"/>
      <c r="C773" s="350"/>
      <c r="D773" s="347" t="str">
        <f t="shared" si="12"/>
        <v/>
      </c>
    </row>
    <row r="774" spans="1:4" ht="36" customHeight="1">
      <c r="A774" s="239" t="s">
        <v>652</v>
      </c>
      <c r="B774" s="236">
        <f>SUM(B775:B779)</f>
        <v>0</v>
      </c>
      <c r="C774" s="236">
        <f>((((SUM(C775:C779))+0)+0)+0)+0</f>
        <v>0</v>
      </c>
      <c r="D774" s="347" t="str">
        <f t="shared" si="12"/>
        <v/>
      </c>
    </row>
    <row r="775" spans="1:4" ht="36" customHeight="1">
      <c r="A775" s="358" t="s">
        <v>653</v>
      </c>
      <c r="B775" s="352"/>
      <c r="C775" s="352"/>
      <c r="D775" s="347" t="str">
        <f t="shared" si="12"/>
        <v/>
      </c>
    </row>
    <row r="776" spans="1:4" ht="36" customHeight="1">
      <c r="A776" s="358" t="s">
        <v>654</v>
      </c>
      <c r="B776" s="352"/>
      <c r="C776" s="352"/>
      <c r="D776" s="347" t="str">
        <f t="shared" si="12"/>
        <v/>
      </c>
    </row>
    <row r="777" spans="1:4" ht="36" customHeight="1">
      <c r="A777" s="358" t="s">
        <v>655</v>
      </c>
      <c r="B777" s="352"/>
      <c r="C777" s="352"/>
      <c r="D777" s="347" t="str">
        <f t="shared" si="12"/>
        <v/>
      </c>
    </row>
    <row r="778" spans="1:4" ht="36" customHeight="1">
      <c r="A778" s="358" t="s">
        <v>656</v>
      </c>
      <c r="B778" s="352"/>
      <c r="C778" s="352"/>
      <c r="D778" s="347" t="str">
        <f t="shared" si="12"/>
        <v/>
      </c>
    </row>
    <row r="779" spans="1:4" ht="36" customHeight="1">
      <c r="A779" s="358" t="s">
        <v>657</v>
      </c>
      <c r="B779" s="352"/>
      <c r="C779" s="352"/>
      <c r="D779" s="347" t="str">
        <f t="shared" si="12"/>
        <v/>
      </c>
    </row>
    <row r="780" spans="1:4" ht="36" customHeight="1">
      <c r="A780" s="239" t="s">
        <v>658</v>
      </c>
      <c r="B780" s="236">
        <f>SUM(B781:B782)</f>
        <v>0</v>
      </c>
      <c r="C780" s="236">
        <f>((((SUM(C781:C782))+0)+0)+0)+0</f>
        <v>0</v>
      </c>
      <c r="D780" s="347" t="str">
        <f t="shared" si="12"/>
        <v/>
      </c>
    </row>
    <row r="781" spans="1:4" ht="36" customHeight="1">
      <c r="A781" s="351" t="s">
        <v>659</v>
      </c>
      <c r="B781" s="352"/>
      <c r="C781" s="352"/>
      <c r="D781" s="347" t="str">
        <f t="shared" si="12"/>
        <v/>
      </c>
    </row>
    <row r="782" spans="1:4" ht="36" customHeight="1">
      <c r="A782" s="348" t="s">
        <v>660</v>
      </c>
      <c r="B782" s="350"/>
      <c r="C782" s="350"/>
      <c r="D782" s="347" t="str">
        <f t="shared" si="12"/>
        <v/>
      </c>
    </row>
    <row r="783" spans="1:4" ht="36" customHeight="1">
      <c r="A783" s="239" t="s">
        <v>661</v>
      </c>
      <c r="B783" s="236">
        <f>SUM(B784:B785)</f>
        <v>0</v>
      </c>
      <c r="C783" s="236">
        <f>((((SUM(C784:C785))+0)+0)+0)+0</f>
        <v>0</v>
      </c>
      <c r="D783" s="347" t="str">
        <f t="shared" si="12"/>
        <v/>
      </c>
    </row>
    <row r="784" spans="1:4" ht="36" customHeight="1">
      <c r="A784" s="351" t="s">
        <v>662</v>
      </c>
      <c r="B784" s="352"/>
      <c r="C784" s="352"/>
      <c r="D784" s="347" t="str">
        <f t="shared" si="12"/>
        <v/>
      </c>
    </row>
    <row r="785" spans="1:4" ht="36" customHeight="1">
      <c r="A785" s="351" t="s">
        <v>663</v>
      </c>
      <c r="B785" s="352"/>
      <c r="C785" s="352"/>
      <c r="D785" s="347" t="str">
        <f t="shared" si="12"/>
        <v/>
      </c>
    </row>
    <row r="786" spans="1:4" ht="36" customHeight="1">
      <c r="A786" s="239" t="s">
        <v>664</v>
      </c>
      <c r="B786" s="236">
        <f>B787</f>
        <v>0</v>
      </c>
      <c r="C786" s="236">
        <f>((((C787)+0)+0)+0)+0</f>
        <v>0</v>
      </c>
      <c r="D786" s="347" t="str">
        <f t="shared" si="12"/>
        <v/>
      </c>
    </row>
    <row r="787" spans="1:4" ht="36" customHeight="1">
      <c r="A787" s="355" t="s">
        <v>664</v>
      </c>
      <c r="B787" s="352"/>
      <c r="C787" s="352"/>
      <c r="D787" s="347" t="str">
        <f t="shared" si="12"/>
        <v/>
      </c>
    </row>
    <row r="788" spans="1:4" ht="36" customHeight="1">
      <c r="A788" s="239" t="s">
        <v>665</v>
      </c>
      <c r="B788" s="158">
        <f>B789</f>
        <v>25</v>
      </c>
      <c r="C788" s="158">
        <f>((((C789)+0)+0)+0)+0</f>
        <v>150</v>
      </c>
      <c r="D788" s="347">
        <f t="shared" si="12"/>
        <v>5</v>
      </c>
    </row>
    <row r="789" spans="1:4" ht="36" customHeight="1">
      <c r="A789" s="356" t="s">
        <v>665</v>
      </c>
      <c r="B789" s="349">
        <v>25</v>
      </c>
      <c r="C789" s="349">
        <v>150</v>
      </c>
      <c r="D789" s="347">
        <f t="shared" si="12"/>
        <v>5</v>
      </c>
    </row>
    <row r="790" spans="1:4" ht="36" customHeight="1">
      <c r="A790" s="239" t="s">
        <v>666</v>
      </c>
      <c r="B790" s="158">
        <f>SUM(B791:B795)</f>
        <v>0</v>
      </c>
      <c r="C790" s="158">
        <f>((((SUM(C791:C795))+0)+0)+0)+0</f>
        <v>0</v>
      </c>
      <c r="D790" s="347" t="str">
        <f t="shared" si="12"/>
        <v/>
      </c>
    </row>
    <row r="791" spans="1:4" ht="36" customHeight="1">
      <c r="A791" s="348" t="s">
        <v>667</v>
      </c>
      <c r="B791" s="349"/>
      <c r="C791" s="349"/>
      <c r="D791" s="347" t="str">
        <f t="shared" si="12"/>
        <v/>
      </c>
    </row>
    <row r="792" spans="1:4" ht="36" customHeight="1">
      <c r="A792" s="348" t="s">
        <v>668</v>
      </c>
      <c r="B792" s="349"/>
      <c r="C792" s="349"/>
      <c r="D792" s="347" t="str">
        <f t="shared" si="12"/>
        <v/>
      </c>
    </row>
    <row r="793" spans="1:4" ht="36" customHeight="1">
      <c r="A793" s="351" t="s">
        <v>669</v>
      </c>
      <c r="B793" s="352"/>
      <c r="C793" s="352"/>
      <c r="D793" s="347" t="str">
        <f t="shared" si="12"/>
        <v/>
      </c>
    </row>
    <row r="794" spans="1:4" ht="36" customHeight="1">
      <c r="A794" s="351" t="s">
        <v>670</v>
      </c>
      <c r="B794" s="352"/>
      <c r="C794" s="352"/>
      <c r="D794" s="347" t="str">
        <f t="shared" si="12"/>
        <v/>
      </c>
    </row>
    <row r="795" spans="1:4" ht="36" customHeight="1">
      <c r="A795" s="351" t="s">
        <v>671</v>
      </c>
      <c r="B795" s="352"/>
      <c r="C795" s="352"/>
      <c r="D795" s="347" t="str">
        <f t="shared" si="12"/>
        <v/>
      </c>
    </row>
    <row r="796" spans="1:4" ht="36" customHeight="1">
      <c r="A796" s="239" t="s">
        <v>672</v>
      </c>
      <c r="B796" s="236">
        <f>B797</f>
        <v>0</v>
      </c>
      <c r="C796" s="236">
        <f>((((C797)+0)+0)+0)+0</f>
        <v>0</v>
      </c>
      <c r="D796" s="347" t="str">
        <f t="shared" si="12"/>
        <v/>
      </c>
    </row>
    <row r="797" spans="1:4" ht="36" customHeight="1">
      <c r="A797" s="351" t="s">
        <v>672</v>
      </c>
      <c r="B797" s="352"/>
      <c r="C797" s="352"/>
      <c r="D797" s="347" t="str">
        <f t="shared" si="12"/>
        <v/>
      </c>
    </row>
    <row r="798" spans="1:4" ht="36" customHeight="1">
      <c r="A798" s="239" t="s">
        <v>673</v>
      </c>
      <c r="B798" s="236">
        <f>B799</f>
        <v>0</v>
      </c>
      <c r="C798" s="236">
        <f>((((C799)+0)+0)+0)+0</f>
        <v>0</v>
      </c>
      <c r="D798" s="347" t="str">
        <f t="shared" si="12"/>
        <v/>
      </c>
    </row>
    <row r="799" spans="1:4" ht="36" customHeight="1">
      <c r="A799" s="351" t="s">
        <v>673</v>
      </c>
      <c r="B799" s="352"/>
      <c r="C799" s="352"/>
      <c r="D799" s="347" t="str">
        <f t="shared" si="12"/>
        <v/>
      </c>
    </row>
    <row r="800" spans="1:4" ht="36" customHeight="1">
      <c r="A800" s="239" t="s">
        <v>674</v>
      </c>
      <c r="B800" s="158">
        <f>SUM(B801:B810)</f>
        <v>0</v>
      </c>
      <c r="C800" s="158">
        <f>((((SUM(C801:C810))+0)+0)+0)+0</f>
        <v>0</v>
      </c>
      <c r="D800" s="347" t="str">
        <f t="shared" si="12"/>
        <v/>
      </c>
    </row>
    <row r="801" spans="1:4" ht="36" customHeight="1">
      <c r="A801" s="351" t="s">
        <v>109</v>
      </c>
      <c r="B801" s="352"/>
      <c r="C801" s="352"/>
      <c r="D801" s="347" t="str">
        <f t="shared" si="12"/>
        <v/>
      </c>
    </row>
    <row r="802" spans="1:4" ht="36" customHeight="1">
      <c r="A802" s="348" t="s">
        <v>110</v>
      </c>
      <c r="B802" s="349"/>
      <c r="C802" s="349"/>
      <c r="D802" s="347" t="str">
        <f t="shared" si="12"/>
        <v/>
      </c>
    </row>
    <row r="803" spans="1:4" ht="36" customHeight="1">
      <c r="A803" s="351" t="s">
        <v>111</v>
      </c>
      <c r="B803" s="352"/>
      <c r="C803" s="352"/>
      <c r="D803" s="347" t="str">
        <f t="shared" si="12"/>
        <v/>
      </c>
    </row>
    <row r="804" spans="1:4" ht="36" customHeight="1">
      <c r="A804" s="351" t="s">
        <v>675</v>
      </c>
      <c r="B804" s="352"/>
      <c r="C804" s="352"/>
      <c r="D804" s="347" t="str">
        <f t="shared" si="12"/>
        <v/>
      </c>
    </row>
    <row r="805" spans="1:4" ht="36" customHeight="1">
      <c r="A805" s="348" t="s">
        <v>676</v>
      </c>
      <c r="B805" s="349"/>
      <c r="C805" s="349"/>
      <c r="D805" s="347" t="str">
        <f t="shared" si="12"/>
        <v/>
      </c>
    </row>
    <row r="806" spans="1:4" ht="36" customHeight="1">
      <c r="A806" s="348" t="s">
        <v>677</v>
      </c>
      <c r="B806" s="349"/>
      <c r="C806" s="349"/>
      <c r="D806" s="347" t="str">
        <f t="shared" si="12"/>
        <v/>
      </c>
    </row>
    <row r="807" spans="1:4" ht="36" customHeight="1">
      <c r="A807" s="348" t="s">
        <v>150</v>
      </c>
      <c r="B807" s="349"/>
      <c r="C807" s="349"/>
      <c r="D807" s="347" t="str">
        <f t="shared" si="12"/>
        <v/>
      </c>
    </row>
    <row r="808" spans="1:4" ht="36" customHeight="1">
      <c r="A808" s="351" t="s">
        <v>678</v>
      </c>
      <c r="B808" s="352"/>
      <c r="C808" s="352"/>
      <c r="D808" s="347" t="str">
        <f t="shared" si="12"/>
        <v/>
      </c>
    </row>
    <row r="809" spans="1:4" ht="36" customHeight="1">
      <c r="A809" s="351" t="s">
        <v>118</v>
      </c>
      <c r="B809" s="352"/>
      <c r="C809" s="352"/>
      <c r="D809" s="347" t="str">
        <f t="shared" si="12"/>
        <v/>
      </c>
    </row>
    <row r="810" spans="1:4" ht="36" customHeight="1">
      <c r="A810" s="351" t="s">
        <v>679</v>
      </c>
      <c r="B810" s="352"/>
      <c r="C810" s="352"/>
      <c r="D810" s="347" t="str">
        <f t="shared" si="12"/>
        <v/>
      </c>
    </row>
    <row r="811" spans="1:4" ht="36" customHeight="1">
      <c r="A811" s="239" t="s">
        <v>680</v>
      </c>
      <c r="B811" s="158">
        <f>B812</f>
        <v>0</v>
      </c>
      <c r="C811" s="158">
        <f>((((C812)+0)+0)+0)+0</f>
        <v>0</v>
      </c>
      <c r="D811" s="347" t="str">
        <f t="shared" si="12"/>
        <v/>
      </c>
    </row>
    <row r="812" spans="1:4" ht="36" customHeight="1">
      <c r="A812" s="348" t="s">
        <v>680</v>
      </c>
      <c r="B812" s="349"/>
      <c r="C812" s="349"/>
      <c r="D812" s="347" t="str">
        <f t="shared" si="12"/>
        <v/>
      </c>
    </row>
    <row r="813" spans="1:4" ht="36" customHeight="1">
      <c r="A813" s="231" t="s">
        <v>65</v>
      </c>
      <c r="B813" s="278">
        <f>SUM(B814,B825,B827,B830,B832,B834)</f>
        <v>30321</v>
      </c>
      <c r="C813" s="278">
        <f>SUM(C814,C825,C827,C830,C832,C834)</f>
        <v>30701</v>
      </c>
      <c r="D813" s="354">
        <f t="shared" si="12"/>
        <v>1.2999999999999999E-2</v>
      </c>
    </row>
    <row r="814" spans="1:4" ht="36" customHeight="1">
      <c r="A814" s="239" t="s">
        <v>681</v>
      </c>
      <c r="B814" s="158">
        <f>SUM(B815:B824)</f>
        <v>1194</v>
      </c>
      <c r="C814" s="158">
        <f>((((SUM(C815:C824))+0)+0)+0)+0</f>
        <v>1034</v>
      </c>
      <c r="D814" s="347">
        <f t="shared" si="12"/>
        <v>-0.13400000000000001</v>
      </c>
    </row>
    <row r="815" spans="1:4" ht="36" customHeight="1">
      <c r="A815" s="348" t="s">
        <v>109</v>
      </c>
      <c r="B815" s="349">
        <v>339</v>
      </c>
      <c r="C815" s="349">
        <v>391</v>
      </c>
      <c r="D815" s="347">
        <f t="shared" si="12"/>
        <v>0.153</v>
      </c>
    </row>
    <row r="816" spans="1:4" ht="36" customHeight="1">
      <c r="A816" s="351" t="s">
        <v>110</v>
      </c>
      <c r="B816" s="352">
        <v>34</v>
      </c>
      <c r="C816" s="352">
        <v>27</v>
      </c>
      <c r="D816" s="347">
        <f t="shared" si="12"/>
        <v>-0.20599999999999999</v>
      </c>
    </row>
    <row r="817" spans="1:4" ht="36" customHeight="1">
      <c r="A817" s="348" t="s">
        <v>111</v>
      </c>
      <c r="B817" s="349"/>
      <c r="C817" s="349"/>
      <c r="D817" s="347" t="str">
        <f t="shared" si="12"/>
        <v/>
      </c>
    </row>
    <row r="818" spans="1:4" ht="36" customHeight="1">
      <c r="A818" s="348" t="s">
        <v>682</v>
      </c>
      <c r="B818" s="349">
        <v>470</v>
      </c>
      <c r="C818" s="349">
        <v>576</v>
      </c>
      <c r="D818" s="347">
        <f t="shared" si="12"/>
        <v>0.22600000000000001</v>
      </c>
    </row>
    <row r="819" spans="1:4" ht="36" customHeight="1">
      <c r="A819" s="348" t="s">
        <v>683</v>
      </c>
      <c r="B819" s="349"/>
      <c r="C819" s="349"/>
      <c r="D819" s="347" t="str">
        <f t="shared" si="12"/>
        <v/>
      </c>
    </row>
    <row r="820" spans="1:4" ht="36" customHeight="1">
      <c r="A820" s="348" t="s">
        <v>684</v>
      </c>
      <c r="B820" s="349">
        <v>346</v>
      </c>
      <c r="C820" s="349">
        <v>40</v>
      </c>
      <c r="D820" s="347">
        <f t="shared" si="12"/>
        <v>-0.88400000000000001</v>
      </c>
    </row>
    <row r="821" spans="1:4" ht="36" customHeight="1">
      <c r="A821" s="351" t="s">
        <v>685</v>
      </c>
      <c r="B821" s="352"/>
      <c r="C821" s="352"/>
      <c r="D821" s="347" t="str">
        <f t="shared" si="12"/>
        <v/>
      </c>
    </row>
    <row r="822" spans="1:4" ht="36" customHeight="1">
      <c r="A822" s="348" t="s">
        <v>686</v>
      </c>
      <c r="B822" s="349"/>
      <c r="C822" s="349"/>
      <c r="D822" s="347" t="str">
        <f t="shared" si="12"/>
        <v/>
      </c>
    </row>
    <row r="823" spans="1:4" ht="36" customHeight="1">
      <c r="A823" s="348" t="s">
        <v>687</v>
      </c>
      <c r="B823" s="349"/>
      <c r="C823" s="349"/>
      <c r="D823" s="347" t="str">
        <f t="shared" si="12"/>
        <v/>
      </c>
    </row>
    <row r="824" spans="1:4" ht="36" customHeight="1">
      <c r="A824" s="348" t="s">
        <v>688</v>
      </c>
      <c r="B824" s="349">
        <v>5</v>
      </c>
      <c r="C824" s="349"/>
      <c r="D824" s="347">
        <f t="shared" si="12"/>
        <v>-1</v>
      </c>
    </row>
    <row r="825" spans="1:4" ht="36" customHeight="1">
      <c r="A825" s="239" t="s">
        <v>689</v>
      </c>
      <c r="B825" s="158">
        <f>B826</f>
        <v>100</v>
      </c>
      <c r="C825" s="158">
        <f>((((C826)+0)+0)+0)+0</f>
        <v>800</v>
      </c>
      <c r="D825" s="347">
        <f t="shared" si="12"/>
        <v>7</v>
      </c>
    </row>
    <row r="826" spans="1:4" ht="36" customHeight="1">
      <c r="A826" s="356" t="s">
        <v>689</v>
      </c>
      <c r="B826" s="349">
        <v>100</v>
      </c>
      <c r="C826" s="349">
        <v>800</v>
      </c>
      <c r="D826" s="347">
        <f t="shared" si="12"/>
        <v>7</v>
      </c>
    </row>
    <row r="827" spans="1:4" ht="36" customHeight="1">
      <c r="A827" s="239" t="s">
        <v>690</v>
      </c>
      <c r="B827" s="158">
        <f>SUM(B828:B829)</f>
        <v>14698</v>
      </c>
      <c r="C827" s="158">
        <f>((((SUM(C828:C829))+0)+0)+0)+0</f>
        <v>21427</v>
      </c>
      <c r="D827" s="347">
        <f t="shared" si="12"/>
        <v>0.45800000000000002</v>
      </c>
    </row>
    <row r="828" spans="1:4" ht="36" customHeight="1">
      <c r="A828" s="348" t="s">
        <v>691</v>
      </c>
      <c r="B828" s="349"/>
      <c r="C828" s="349"/>
      <c r="D828" s="347" t="str">
        <f t="shared" si="12"/>
        <v/>
      </c>
    </row>
    <row r="829" spans="1:4" ht="36" customHeight="1">
      <c r="A829" s="348" t="s">
        <v>692</v>
      </c>
      <c r="B829" s="350">
        <v>14698</v>
      </c>
      <c r="C829" s="350">
        <v>21427</v>
      </c>
      <c r="D829" s="347">
        <f t="shared" si="12"/>
        <v>0.45800000000000002</v>
      </c>
    </row>
    <row r="830" spans="1:4" ht="36" customHeight="1">
      <c r="A830" s="239" t="s">
        <v>693</v>
      </c>
      <c r="B830" s="158">
        <f t="shared" ref="B830:B834" si="13">B831</f>
        <v>8667</v>
      </c>
      <c r="C830" s="158">
        <f t="shared" ref="C830:C834" si="14">((((C831)+0)+0)+0)+0</f>
        <v>7440</v>
      </c>
      <c r="D830" s="347">
        <f t="shared" si="12"/>
        <v>-0.14199999999999999</v>
      </c>
    </row>
    <row r="831" spans="1:4" ht="36" customHeight="1">
      <c r="A831" s="356" t="s">
        <v>693</v>
      </c>
      <c r="B831" s="349">
        <v>8667</v>
      </c>
      <c r="C831" s="349">
        <v>7440</v>
      </c>
      <c r="D831" s="347">
        <f t="shared" si="12"/>
        <v>-0.14199999999999999</v>
      </c>
    </row>
    <row r="832" spans="1:4" ht="36" customHeight="1">
      <c r="A832" s="239" t="s">
        <v>694</v>
      </c>
      <c r="B832" s="158">
        <f t="shared" si="13"/>
        <v>0</v>
      </c>
      <c r="C832" s="158">
        <f t="shared" si="14"/>
        <v>0</v>
      </c>
      <c r="D832" s="347" t="str">
        <f t="shared" si="12"/>
        <v/>
      </c>
    </row>
    <row r="833" spans="1:4" ht="36" customHeight="1">
      <c r="A833" s="356" t="s">
        <v>694</v>
      </c>
      <c r="B833" s="349"/>
      <c r="C833" s="349"/>
      <c r="D833" s="347" t="str">
        <f t="shared" si="12"/>
        <v/>
      </c>
    </row>
    <row r="834" spans="1:4" ht="36" customHeight="1">
      <c r="A834" s="239" t="s">
        <v>695</v>
      </c>
      <c r="B834" s="158">
        <f t="shared" si="13"/>
        <v>5662</v>
      </c>
      <c r="C834" s="158">
        <f t="shared" si="14"/>
        <v>0</v>
      </c>
      <c r="D834" s="347">
        <f t="shared" si="12"/>
        <v>-1</v>
      </c>
    </row>
    <row r="835" spans="1:4" ht="36" customHeight="1">
      <c r="A835" s="356" t="s">
        <v>695</v>
      </c>
      <c r="B835" s="349">
        <v>5662</v>
      </c>
      <c r="C835" s="349"/>
      <c r="D835" s="347">
        <f t="shared" si="12"/>
        <v>-1</v>
      </c>
    </row>
    <row r="836" spans="1:4" ht="36" customHeight="1">
      <c r="A836" s="231" t="s">
        <v>67</v>
      </c>
      <c r="B836" s="278">
        <f>SUM(B837,B863,B886,B914,B925,B932,B938,B941)</f>
        <v>1257</v>
      </c>
      <c r="C836" s="278">
        <f>SUM(C837,C863,C886,C914,C925,C932,C938,C941)</f>
        <v>1163</v>
      </c>
      <c r="D836" s="354">
        <f t="shared" ref="D836:D899" si="15">IF(B836&gt;0,C836/B836-1,IF(B836&lt;0,-(C836/B836-1),""))</f>
        <v>-7.4999999999999997E-2</v>
      </c>
    </row>
    <row r="837" spans="1:4" ht="36" customHeight="1">
      <c r="A837" s="239" t="s">
        <v>696</v>
      </c>
      <c r="B837" s="158">
        <f>SUM(B838:B862)</f>
        <v>428</v>
      </c>
      <c r="C837" s="158">
        <f>((((SUM(C838:C862))+0)+0)+0)+0</f>
        <v>764</v>
      </c>
      <c r="D837" s="347">
        <f t="shared" si="15"/>
        <v>0.78500000000000003</v>
      </c>
    </row>
    <row r="838" spans="1:4" ht="36" customHeight="1">
      <c r="A838" s="348" t="s">
        <v>109</v>
      </c>
      <c r="B838" s="349"/>
      <c r="C838" s="349"/>
      <c r="D838" s="347" t="str">
        <f t="shared" si="15"/>
        <v/>
      </c>
    </row>
    <row r="839" spans="1:4" ht="36" customHeight="1">
      <c r="A839" s="348" t="s">
        <v>110</v>
      </c>
      <c r="B839" s="349">
        <v>91</v>
      </c>
      <c r="C839" s="349">
        <v>160</v>
      </c>
      <c r="D839" s="347">
        <f t="shared" si="15"/>
        <v>0.75800000000000001</v>
      </c>
    </row>
    <row r="840" spans="1:4" ht="36" customHeight="1">
      <c r="A840" s="348" t="s">
        <v>111</v>
      </c>
      <c r="B840" s="349"/>
      <c r="C840" s="349"/>
      <c r="D840" s="347" t="str">
        <f t="shared" si="15"/>
        <v/>
      </c>
    </row>
    <row r="841" spans="1:4" ht="36" customHeight="1">
      <c r="A841" s="348" t="s">
        <v>118</v>
      </c>
      <c r="B841" s="349">
        <v>296</v>
      </c>
      <c r="C841" s="349">
        <v>359</v>
      </c>
      <c r="D841" s="347">
        <f t="shared" si="15"/>
        <v>0.21299999999999999</v>
      </c>
    </row>
    <row r="842" spans="1:4" ht="36" customHeight="1">
      <c r="A842" s="348" t="s">
        <v>697</v>
      </c>
      <c r="B842" s="349"/>
      <c r="C842" s="349"/>
      <c r="D842" s="347" t="str">
        <f t="shared" si="15"/>
        <v/>
      </c>
    </row>
    <row r="843" spans="1:4" ht="36" customHeight="1">
      <c r="A843" s="348" t="s">
        <v>698</v>
      </c>
      <c r="B843" s="349"/>
      <c r="C843" s="349"/>
      <c r="D843" s="347" t="str">
        <f t="shared" si="15"/>
        <v/>
      </c>
    </row>
    <row r="844" spans="1:4" ht="36" customHeight="1">
      <c r="A844" s="348" t="s">
        <v>699</v>
      </c>
      <c r="B844" s="349"/>
      <c r="C844" s="349"/>
      <c r="D844" s="347" t="str">
        <f t="shared" si="15"/>
        <v/>
      </c>
    </row>
    <row r="845" spans="1:4" ht="36" customHeight="1">
      <c r="A845" s="348" t="s">
        <v>700</v>
      </c>
      <c r="B845" s="349"/>
      <c r="C845" s="349"/>
      <c r="D845" s="347" t="str">
        <f t="shared" si="15"/>
        <v/>
      </c>
    </row>
    <row r="846" spans="1:4" ht="36" customHeight="1">
      <c r="A846" s="348" t="s">
        <v>701</v>
      </c>
      <c r="B846" s="349"/>
      <c r="C846" s="349"/>
      <c r="D846" s="347" t="str">
        <f t="shared" si="15"/>
        <v/>
      </c>
    </row>
    <row r="847" spans="1:4" ht="36" customHeight="1">
      <c r="A847" s="348" t="s">
        <v>702</v>
      </c>
      <c r="B847" s="349"/>
      <c r="C847" s="349"/>
      <c r="D847" s="347" t="str">
        <f t="shared" si="15"/>
        <v/>
      </c>
    </row>
    <row r="848" spans="1:4" ht="36" customHeight="1">
      <c r="A848" s="348" t="s">
        <v>703</v>
      </c>
      <c r="B848" s="349"/>
      <c r="C848" s="349"/>
      <c r="D848" s="347" t="str">
        <f t="shared" si="15"/>
        <v/>
      </c>
    </row>
    <row r="849" spans="1:4" ht="36" customHeight="1">
      <c r="A849" s="348" t="s">
        <v>704</v>
      </c>
      <c r="B849" s="349"/>
      <c r="C849" s="349"/>
      <c r="D849" s="347" t="str">
        <f t="shared" si="15"/>
        <v/>
      </c>
    </row>
    <row r="850" spans="1:4" ht="36" customHeight="1">
      <c r="A850" s="351" t="s">
        <v>705</v>
      </c>
      <c r="B850" s="352"/>
      <c r="C850" s="352"/>
      <c r="D850" s="347" t="str">
        <f t="shared" si="15"/>
        <v/>
      </c>
    </row>
    <row r="851" spans="1:4" ht="36" customHeight="1">
      <c r="A851" s="351" t="s">
        <v>706</v>
      </c>
      <c r="B851" s="352"/>
      <c r="C851" s="352"/>
      <c r="D851" s="347" t="str">
        <f t="shared" si="15"/>
        <v/>
      </c>
    </row>
    <row r="852" spans="1:4" ht="36" customHeight="1">
      <c r="A852" s="351" t="s">
        <v>707</v>
      </c>
      <c r="B852" s="352"/>
      <c r="C852" s="352"/>
      <c r="D852" s="347" t="str">
        <f t="shared" si="15"/>
        <v/>
      </c>
    </row>
    <row r="853" spans="1:4" ht="36" customHeight="1">
      <c r="A853" s="348" t="s">
        <v>708</v>
      </c>
      <c r="B853" s="349"/>
      <c r="C853" s="349"/>
      <c r="D853" s="347" t="str">
        <f t="shared" si="15"/>
        <v/>
      </c>
    </row>
    <row r="854" spans="1:4" ht="36" customHeight="1">
      <c r="A854" s="348" t="s">
        <v>709</v>
      </c>
      <c r="B854" s="349"/>
      <c r="C854" s="349"/>
      <c r="D854" s="347" t="str">
        <f t="shared" si="15"/>
        <v/>
      </c>
    </row>
    <row r="855" spans="1:4" ht="36" customHeight="1">
      <c r="A855" s="348" t="s">
        <v>710</v>
      </c>
      <c r="B855" s="349"/>
      <c r="C855" s="349"/>
      <c r="D855" s="347" t="str">
        <f t="shared" si="15"/>
        <v/>
      </c>
    </row>
    <row r="856" spans="1:4" ht="36" customHeight="1">
      <c r="A856" s="348" t="s">
        <v>711</v>
      </c>
      <c r="B856" s="349"/>
      <c r="C856" s="349">
        <v>104</v>
      </c>
      <c r="D856" s="347" t="str">
        <f t="shared" si="15"/>
        <v/>
      </c>
    </row>
    <row r="857" spans="1:4" ht="36" customHeight="1">
      <c r="A857" s="348" t="s">
        <v>712</v>
      </c>
      <c r="B857" s="349"/>
      <c r="C857" s="349"/>
      <c r="D857" s="347" t="str">
        <f t="shared" si="15"/>
        <v/>
      </c>
    </row>
    <row r="858" spans="1:4" ht="36" customHeight="1">
      <c r="A858" s="357" t="s">
        <v>713</v>
      </c>
      <c r="B858" s="352"/>
      <c r="C858" s="352">
        <v>36</v>
      </c>
      <c r="D858" s="347" t="str">
        <f t="shared" si="15"/>
        <v/>
      </c>
    </row>
    <row r="859" spans="1:4" ht="36" customHeight="1">
      <c r="A859" s="348" t="s">
        <v>714</v>
      </c>
      <c r="B859" s="350"/>
      <c r="C859" s="350"/>
      <c r="D859" s="347" t="str">
        <f t="shared" si="15"/>
        <v/>
      </c>
    </row>
    <row r="860" spans="1:4" ht="36" customHeight="1">
      <c r="A860" s="351" t="s">
        <v>715</v>
      </c>
      <c r="B860" s="352"/>
      <c r="C860" s="352"/>
      <c r="D860" s="347" t="str">
        <f t="shared" si="15"/>
        <v/>
      </c>
    </row>
    <row r="861" spans="1:4" ht="36" customHeight="1">
      <c r="A861" s="348" t="s">
        <v>716</v>
      </c>
      <c r="B861" s="349"/>
      <c r="C861" s="349"/>
      <c r="D861" s="347" t="str">
        <f t="shared" si="15"/>
        <v/>
      </c>
    </row>
    <row r="862" spans="1:4" ht="36" customHeight="1">
      <c r="A862" s="348" t="s">
        <v>717</v>
      </c>
      <c r="B862" s="349">
        <v>41</v>
      </c>
      <c r="C862" s="349">
        <v>105</v>
      </c>
      <c r="D862" s="347">
        <f t="shared" si="15"/>
        <v>1.5609999999999999</v>
      </c>
    </row>
    <row r="863" spans="1:4" ht="36" customHeight="1">
      <c r="A863" s="239" t="s">
        <v>718</v>
      </c>
      <c r="B863" s="158">
        <f>SUM(B864:B885)</f>
        <v>88</v>
      </c>
      <c r="C863" s="158">
        <f>((((SUM(C864:C885))+0)+0)+0)+0</f>
        <v>50</v>
      </c>
      <c r="D863" s="347">
        <f t="shared" si="15"/>
        <v>-0.432</v>
      </c>
    </row>
    <row r="864" spans="1:4" ht="36" customHeight="1">
      <c r="A864" s="348" t="s">
        <v>109</v>
      </c>
      <c r="B864" s="349"/>
      <c r="C864" s="349"/>
      <c r="D864" s="347" t="str">
        <f t="shared" si="15"/>
        <v/>
      </c>
    </row>
    <row r="865" spans="1:4" ht="36" customHeight="1">
      <c r="A865" s="351" t="s">
        <v>110</v>
      </c>
      <c r="B865" s="352"/>
      <c r="C865" s="352"/>
      <c r="D865" s="347" t="str">
        <f t="shared" si="15"/>
        <v/>
      </c>
    </row>
    <row r="866" spans="1:4" ht="36" customHeight="1">
      <c r="A866" s="348" t="s">
        <v>111</v>
      </c>
      <c r="B866" s="349"/>
      <c r="C866" s="349"/>
      <c r="D866" s="347" t="str">
        <f t="shared" si="15"/>
        <v/>
      </c>
    </row>
    <row r="867" spans="1:4" ht="36" customHeight="1">
      <c r="A867" s="348" t="s">
        <v>719</v>
      </c>
      <c r="B867" s="349"/>
      <c r="C867" s="349"/>
      <c r="D867" s="347" t="str">
        <f t="shared" si="15"/>
        <v/>
      </c>
    </row>
    <row r="868" spans="1:4" ht="36" customHeight="1">
      <c r="A868" s="348" t="s">
        <v>720</v>
      </c>
      <c r="B868" s="349"/>
      <c r="C868" s="349"/>
      <c r="D868" s="347" t="str">
        <f t="shared" si="15"/>
        <v/>
      </c>
    </row>
    <row r="869" spans="1:4" ht="36" customHeight="1">
      <c r="A869" s="348" t="s">
        <v>721</v>
      </c>
      <c r="B869" s="349"/>
      <c r="C869" s="349"/>
      <c r="D869" s="347" t="str">
        <f t="shared" si="15"/>
        <v/>
      </c>
    </row>
    <row r="870" spans="1:4" ht="36" customHeight="1">
      <c r="A870" s="348" t="s">
        <v>722</v>
      </c>
      <c r="B870" s="349">
        <v>6</v>
      </c>
      <c r="C870" s="349"/>
      <c r="D870" s="347">
        <f t="shared" si="15"/>
        <v>-1</v>
      </c>
    </row>
    <row r="871" spans="1:4" ht="36" customHeight="1">
      <c r="A871" s="348" t="s">
        <v>723</v>
      </c>
      <c r="B871" s="350"/>
      <c r="C871" s="350"/>
      <c r="D871" s="347" t="str">
        <f t="shared" si="15"/>
        <v/>
      </c>
    </row>
    <row r="872" spans="1:4" ht="36" customHeight="1">
      <c r="A872" s="348" t="s">
        <v>724</v>
      </c>
      <c r="B872" s="349"/>
      <c r="C872" s="349"/>
      <c r="D872" s="347" t="str">
        <f t="shared" si="15"/>
        <v/>
      </c>
    </row>
    <row r="873" spans="1:4" ht="36" customHeight="1">
      <c r="A873" s="351" t="s">
        <v>725</v>
      </c>
      <c r="B873" s="352"/>
      <c r="C873" s="352"/>
      <c r="D873" s="347" t="str">
        <f t="shared" si="15"/>
        <v/>
      </c>
    </row>
    <row r="874" spans="1:4" ht="36" customHeight="1">
      <c r="A874" s="351" t="s">
        <v>726</v>
      </c>
      <c r="B874" s="352"/>
      <c r="C874" s="352"/>
      <c r="D874" s="347" t="str">
        <f t="shared" si="15"/>
        <v/>
      </c>
    </row>
    <row r="875" spans="1:4" ht="36" customHeight="1">
      <c r="A875" s="351" t="s">
        <v>727</v>
      </c>
      <c r="B875" s="352"/>
      <c r="C875" s="352"/>
      <c r="D875" s="347" t="str">
        <f t="shared" si="15"/>
        <v/>
      </c>
    </row>
    <row r="876" spans="1:4" ht="36" customHeight="1">
      <c r="A876" s="348" t="s">
        <v>244</v>
      </c>
      <c r="B876" s="349"/>
      <c r="C876" s="349"/>
      <c r="D876" s="347" t="str">
        <f t="shared" si="15"/>
        <v/>
      </c>
    </row>
    <row r="877" spans="1:4" ht="36" customHeight="1">
      <c r="A877" s="348" t="s">
        <v>728</v>
      </c>
      <c r="B877" s="349"/>
      <c r="C877" s="349"/>
      <c r="D877" s="347" t="str">
        <f t="shared" si="15"/>
        <v/>
      </c>
    </row>
    <row r="878" spans="1:4" ht="36" customHeight="1">
      <c r="A878" s="348" t="s">
        <v>729</v>
      </c>
      <c r="B878" s="349"/>
      <c r="C878" s="349"/>
      <c r="D878" s="347" t="str">
        <f t="shared" si="15"/>
        <v/>
      </c>
    </row>
    <row r="879" spans="1:4" ht="36" customHeight="1">
      <c r="A879" s="351" t="s">
        <v>730</v>
      </c>
      <c r="B879" s="352"/>
      <c r="C879" s="352"/>
      <c r="D879" s="347" t="str">
        <f t="shared" si="15"/>
        <v/>
      </c>
    </row>
    <row r="880" spans="1:4" ht="36" customHeight="1">
      <c r="A880" s="351" t="s">
        <v>731</v>
      </c>
      <c r="B880" s="352"/>
      <c r="C880" s="352"/>
      <c r="D880" s="347" t="str">
        <f t="shared" si="15"/>
        <v/>
      </c>
    </row>
    <row r="881" spans="1:4" ht="36" customHeight="1">
      <c r="A881" s="348" t="s">
        <v>732</v>
      </c>
      <c r="B881" s="349">
        <v>82</v>
      </c>
      <c r="C881" s="349">
        <v>20</v>
      </c>
      <c r="D881" s="347">
        <f t="shared" si="15"/>
        <v>-0.75600000000000001</v>
      </c>
    </row>
    <row r="882" spans="1:4" ht="36" customHeight="1">
      <c r="A882" s="348" t="s">
        <v>733</v>
      </c>
      <c r="B882" s="349"/>
      <c r="C882" s="349"/>
      <c r="D882" s="347" t="str">
        <f t="shared" si="15"/>
        <v/>
      </c>
    </row>
    <row r="883" spans="1:4" ht="36" customHeight="1">
      <c r="A883" s="348" t="s">
        <v>703</v>
      </c>
      <c r="B883" s="349"/>
      <c r="C883" s="349"/>
      <c r="D883" s="347" t="str">
        <f t="shared" si="15"/>
        <v/>
      </c>
    </row>
    <row r="884" spans="1:4" ht="36" customHeight="1">
      <c r="A884" s="353" t="s">
        <v>734</v>
      </c>
      <c r="B884" s="349"/>
      <c r="C884" s="349"/>
      <c r="D884" s="347" t="str">
        <f t="shared" si="15"/>
        <v/>
      </c>
    </row>
    <row r="885" spans="1:4" ht="36" customHeight="1">
      <c r="A885" s="348" t="s">
        <v>735</v>
      </c>
      <c r="B885" s="349"/>
      <c r="C885" s="349">
        <v>30</v>
      </c>
      <c r="D885" s="347" t="str">
        <f t="shared" si="15"/>
        <v/>
      </c>
    </row>
    <row r="886" spans="1:4" ht="36" customHeight="1">
      <c r="A886" s="239" t="s">
        <v>736</v>
      </c>
      <c r="B886" s="158">
        <f>SUM(B887:B913)</f>
        <v>420</v>
      </c>
      <c r="C886" s="158">
        <f>((((SUM(C887:C913))+0)+0)+0)+0</f>
        <v>284</v>
      </c>
      <c r="D886" s="347">
        <f t="shared" si="15"/>
        <v>-0.32400000000000001</v>
      </c>
    </row>
    <row r="887" spans="1:4" ht="36" customHeight="1">
      <c r="A887" s="348" t="s">
        <v>109</v>
      </c>
      <c r="B887" s="349"/>
      <c r="C887" s="349"/>
      <c r="D887" s="347" t="str">
        <f t="shared" si="15"/>
        <v/>
      </c>
    </row>
    <row r="888" spans="1:4" ht="36" customHeight="1">
      <c r="A888" s="348" t="s">
        <v>110</v>
      </c>
      <c r="B888" s="350"/>
      <c r="C888" s="350"/>
      <c r="D888" s="347" t="str">
        <f t="shared" si="15"/>
        <v/>
      </c>
    </row>
    <row r="889" spans="1:4" ht="36" customHeight="1">
      <c r="A889" s="348" t="s">
        <v>111</v>
      </c>
      <c r="B889" s="349"/>
      <c r="C889" s="349"/>
      <c r="D889" s="347" t="str">
        <f t="shared" si="15"/>
        <v/>
      </c>
    </row>
    <row r="890" spans="1:4" ht="36" customHeight="1">
      <c r="A890" s="348" t="s">
        <v>737</v>
      </c>
      <c r="B890" s="349"/>
      <c r="C890" s="349"/>
      <c r="D890" s="347" t="str">
        <f t="shared" si="15"/>
        <v/>
      </c>
    </row>
    <row r="891" spans="1:4" ht="36" customHeight="1">
      <c r="A891" s="348" t="s">
        <v>738</v>
      </c>
      <c r="B891" s="349">
        <v>217</v>
      </c>
      <c r="C891" s="349">
        <v>200</v>
      </c>
      <c r="D891" s="347">
        <f t="shared" si="15"/>
        <v>-7.8E-2</v>
      </c>
    </row>
    <row r="892" spans="1:4" ht="36" customHeight="1">
      <c r="A892" s="348" t="s">
        <v>739</v>
      </c>
      <c r="B892" s="350">
        <v>4</v>
      </c>
      <c r="C892" s="350"/>
      <c r="D892" s="347">
        <f t="shared" si="15"/>
        <v>-1</v>
      </c>
    </row>
    <row r="893" spans="1:4" ht="36" customHeight="1">
      <c r="A893" s="351" t="s">
        <v>740</v>
      </c>
      <c r="B893" s="352"/>
      <c r="C893" s="352"/>
      <c r="D893" s="347" t="str">
        <f t="shared" si="15"/>
        <v/>
      </c>
    </row>
    <row r="894" spans="1:4" ht="36" customHeight="1">
      <c r="A894" s="348" t="s">
        <v>741</v>
      </c>
      <c r="B894" s="349"/>
      <c r="C894" s="349"/>
      <c r="D894" s="347" t="str">
        <f t="shared" si="15"/>
        <v/>
      </c>
    </row>
    <row r="895" spans="1:4" ht="36" customHeight="1">
      <c r="A895" s="348" t="s">
        <v>742</v>
      </c>
      <c r="B895" s="350"/>
      <c r="C895" s="350"/>
      <c r="D895" s="347" t="str">
        <f t="shared" si="15"/>
        <v/>
      </c>
    </row>
    <row r="896" spans="1:4" ht="36" customHeight="1">
      <c r="A896" s="348" t="s">
        <v>743</v>
      </c>
      <c r="B896" s="349"/>
      <c r="C896" s="349"/>
      <c r="D896" s="347" t="str">
        <f t="shared" si="15"/>
        <v/>
      </c>
    </row>
    <row r="897" spans="1:4" ht="36" customHeight="1">
      <c r="A897" s="348" t="s">
        <v>744</v>
      </c>
      <c r="B897" s="349"/>
      <c r="C897" s="349"/>
      <c r="D897" s="347" t="str">
        <f t="shared" si="15"/>
        <v/>
      </c>
    </row>
    <row r="898" spans="1:4" ht="36" customHeight="1">
      <c r="A898" s="348" t="s">
        <v>745</v>
      </c>
      <c r="B898" s="349"/>
      <c r="C898" s="349"/>
      <c r="D898" s="347" t="str">
        <f t="shared" si="15"/>
        <v/>
      </c>
    </row>
    <row r="899" spans="1:4" ht="36" customHeight="1">
      <c r="A899" s="348" t="s">
        <v>746</v>
      </c>
      <c r="B899" s="349"/>
      <c r="C899" s="349"/>
      <c r="D899" s="347" t="str">
        <f t="shared" si="15"/>
        <v/>
      </c>
    </row>
    <row r="900" spans="1:4" ht="36" customHeight="1">
      <c r="A900" s="348" t="s">
        <v>747</v>
      </c>
      <c r="B900" s="350">
        <v>21</v>
      </c>
      <c r="C900" s="350">
        <v>65</v>
      </c>
      <c r="D900" s="347">
        <f t="shared" ref="D900:D963" si="16">IF(B900&gt;0,C900/B900-1,IF(B900&lt;0,-(C900/B900-1),""))</f>
        <v>2.0950000000000002</v>
      </c>
    </row>
    <row r="901" spans="1:4" ht="36" customHeight="1">
      <c r="A901" s="348" t="s">
        <v>748</v>
      </c>
      <c r="B901" s="350">
        <v>20</v>
      </c>
      <c r="C901" s="350"/>
      <c r="D901" s="347">
        <f t="shared" si="16"/>
        <v>-1</v>
      </c>
    </row>
    <row r="902" spans="1:4" ht="36" customHeight="1">
      <c r="A902" s="351" t="s">
        <v>749</v>
      </c>
      <c r="B902" s="352"/>
      <c r="C902" s="352"/>
      <c r="D902" s="347" t="str">
        <f t="shared" si="16"/>
        <v/>
      </c>
    </row>
    <row r="903" spans="1:4" ht="36" customHeight="1">
      <c r="A903" s="351" t="s">
        <v>750</v>
      </c>
      <c r="B903" s="352"/>
      <c r="C903" s="352"/>
      <c r="D903" s="347" t="str">
        <f t="shared" si="16"/>
        <v/>
      </c>
    </row>
    <row r="904" spans="1:4" ht="36" customHeight="1">
      <c r="A904" s="351" t="s">
        <v>751</v>
      </c>
      <c r="B904" s="352"/>
      <c r="C904" s="352"/>
      <c r="D904" s="347" t="str">
        <f t="shared" si="16"/>
        <v/>
      </c>
    </row>
    <row r="905" spans="1:4" ht="36" customHeight="1">
      <c r="A905" s="348" t="s">
        <v>752</v>
      </c>
      <c r="B905" s="350"/>
      <c r="C905" s="350"/>
      <c r="D905" s="347" t="str">
        <f t="shared" si="16"/>
        <v/>
      </c>
    </row>
    <row r="906" spans="1:4" ht="36" customHeight="1">
      <c r="A906" s="351" t="s">
        <v>753</v>
      </c>
      <c r="B906" s="352">
        <v>97</v>
      </c>
      <c r="C906" s="352"/>
      <c r="D906" s="347">
        <f t="shared" si="16"/>
        <v>-1</v>
      </c>
    </row>
    <row r="907" spans="1:4" ht="36" customHeight="1">
      <c r="A907" s="351" t="s">
        <v>754</v>
      </c>
      <c r="B907" s="352"/>
      <c r="C907" s="352"/>
      <c r="D907" s="347" t="str">
        <f t="shared" si="16"/>
        <v/>
      </c>
    </row>
    <row r="908" spans="1:4" ht="36" customHeight="1">
      <c r="A908" s="351" t="s">
        <v>729</v>
      </c>
      <c r="B908" s="352"/>
      <c r="C908" s="352"/>
      <c r="D908" s="347" t="str">
        <f t="shared" si="16"/>
        <v/>
      </c>
    </row>
    <row r="909" spans="1:4" ht="36" customHeight="1">
      <c r="A909" s="348" t="s">
        <v>755</v>
      </c>
      <c r="B909" s="349"/>
      <c r="C909" s="349">
        <v>19</v>
      </c>
      <c r="D909" s="347" t="str">
        <f t="shared" si="16"/>
        <v/>
      </c>
    </row>
    <row r="910" spans="1:4" ht="36" customHeight="1">
      <c r="A910" s="351" t="s">
        <v>756</v>
      </c>
      <c r="B910" s="352"/>
      <c r="C910" s="352"/>
      <c r="D910" s="347" t="str">
        <f t="shared" si="16"/>
        <v/>
      </c>
    </row>
    <row r="911" spans="1:4" ht="36" customHeight="1">
      <c r="A911" s="351" t="s">
        <v>757</v>
      </c>
      <c r="B911" s="352"/>
      <c r="C911" s="352"/>
      <c r="D911" s="347" t="str">
        <f t="shared" si="16"/>
        <v/>
      </c>
    </row>
    <row r="912" spans="1:4" ht="36" customHeight="1">
      <c r="A912" s="351" t="s">
        <v>758</v>
      </c>
      <c r="B912" s="352"/>
      <c r="C912" s="352"/>
      <c r="D912" s="347" t="str">
        <f t="shared" si="16"/>
        <v/>
      </c>
    </row>
    <row r="913" spans="1:4" ht="36" customHeight="1">
      <c r="A913" s="348" t="s">
        <v>759</v>
      </c>
      <c r="B913" s="349">
        <v>61</v>
      </c>
      <c r="C913" s="349"/>
      <c r="D913" s="347">
        <f t="shared" si="16"/>
        <v>-1</v>
      </c>
    </row>
    <row r="914" spans="1:4" ht="36" customHeight="1">
      <c r="A914" s="239" t="s">
        <v>760</v>
      </c>
      <c r="B914" s="158">
        <f>SUM(B915:B924)</f>
        <v>48</v>
      </c>
      <c r="C914" s="158">
        <f>((((SUM(C915:C924))+0)+0)+0)+0</f>
        <v>65</v>
      </c>
      <c r="D914" s="347">
        <f t="shared" si="16"/>
        <v>0.35399999999999998</v>
      </c>
    </row>
    <row r="915" spans="1:4" ht="36" customHeight="1">
      <c r="A915" s="348" t="s">
        <v>109</v>
      </c>
      <c r="B915" s="349"/>
      <c r="C915" s="349"/>
      <c r="D915" s="347" t="str">
        <f t="shared" si="16"/>
        <v/>
      </c>
    </row>
    <row r="916" spans="1:4" ht="36" customHeight="1">
      <c r="A916" s="348" t="s">
        <v>110</v>
      </c>
      <c r="B916" s="350"/>
      <c r="C916" s="350">
        <v>65</v>
      </c>
      <c r="D916" s="347" t="str">
        <f t="shared" si="16"/>
        <v/>
      </c>
    </row>
    <row r="917" spans="1:4" ht="36" customHeight="1">
      <c r="A917" s="348" t="s">
        <v>111</v>
      </c>
      <c r="B917" s="350"/>
      <c r="C917" s="350"/>
      <c r="D917" s="347" t="str">
        <f t="shared" si="16"/>
        <v/>
      </c>
    </row>
    <row r="918" spans="1:4" ht="36" customHeight="1">
      <c r="A918" s="348" t="s">
        <v>761</v>
      </c>
      <c r="B918" s="349"/>
      <c r="C918" s="349"/>
      <c r="D918" s="347" t="str">
        <f t="shared" si="16"/>
        <v/>
      </c>
    </row>
    <row r="919" spans="1:4" ht="36" customHeight="1">
      <c r="A919" s="351" t="s">
        <v>762</v>
      </c>
      <c r="B919" s="352"/>
      <c r="C919" s="352"/>
      <c r="D919" s="347" t="str">
        <f t="shared" si="16"/>
        <v/>
      </c>
    </row>
    <row r="920" spans="1:4" ht="36" customHeight="1">
      <c r="A920" s="351" t="s">
        <v>763</v>
      </c>
      <c r="B920" s="352"/>
      <c r="C920" s="352"/>
      <c r="D920" s="347" t="str">
        <f t="shared" si="16"/>
        <v/>
      </c>
    </row>
    <row r="921" spans="1:4" ht="36" customHeight="1">
      <c r="A921" s="348" t="s">
        <v>764</v>
      </c>
      <c r="B921" s="349"/>
      <c r="C921" s="349"/>
      <c r="D921" s="347" t="str">
        <f t="shared" si="16"/>
        <v/>
      </c>
    </row>
    <row r="922" spans="1:4" ht="36" customHeight="1">
      <c r="A922" s="351" t="s">
        <v>765</v>
      </c>
      <c r="B922" s="352"/>
      <c r="C922" s="352"/>
      <c r="D922" s="347" t="str">
        <f t="shared" si="16"/>
        <v/>
      </c>
    </row>
    <row r="923" spans="1:4" ht="36" customHeight="1">
      <c r="A923" s="348" t="s">
        <v>118</v>
      </c>
      <c r="B923" s="349"/>
      <c r="C923" s="349"/>
      <c r="D923" s="347" t="str">
        <f t="shared" si="16"/>
        <v/>
      </c>
    </row>
    <row r="924" spans="1:4" ht="36" customHeight="1">
      <c r="A924" s="348" t="s">
        <v>766</v>
      </c>
      <c r="B924" s="349">
        <v>48</v>
      </c>
      <c r="C924" s="349"/>
      <c r="D924" s="347">
        <f t="shared" si="16"/>
        <v>-1</v>
      </c>
    </row>
    <row r="925" spans="1:4" ht="36" customHeight="1">
      <c r="A925" s="239" t="s">
        <v>767</v>
      </c>
      <c r="B925" s="158">
        <f>SUM(B926:B931)</f>
        <v>0</v>
      </c>
      <c r="C925" s="158">
        <f>((((SUM(C926:C931))+0)+0)+0)+0</f>
        <v>0</v>
      </c>
      <c r="D925" s="347" t="str">
        <f t="shared" si="16"/>
        <v/>
      </c>
    </row>
    <row r="926" spans="1:4" ht="36" customHeight="1">
      <c r="A926" s="351" t="s">
        <v>768</v>
      </c>
      <c r="B926" s="352"/>
      <c r="C926" s="352"/>
      <c r="D926" s="347" t="str">
        <f t="shared" si="16"/>
        <v/>
      </c>
    </row>
    <row r="927" spans="1:4" ht="36" customHeight="1">
      <c r="A927" s="351" t="s">
        <v>769</v>
      </c>
      <c r="B927" s="352"/>
      <c r="C927" s="352"/>
      <c r="D927" s="347" t="str">
        <f t="shared" si="16"/>
        <v/>
      </c>
    </row>
    <row r="928" spans="1:4" ht="36" customHeight="1">
      <c r="A928" s="351" t="s">
        <v>770</v>
      </c>
      <c r="B928" s="352"/>
      <c r="C928" s="352"/>
      <c r="D928" s="347" t="str">
        <f t="shared" si="16"/>
        <v/>
      </c>
    </row>
    <row r="929" spans="1:4" ht="36" customHeight="1">
      <c r="A929" s="351" t="s">
        <v>771</v>
      </c>
      <c r="B929" s="352"/>
      <c r="C929" s="352"/>
      <c r="D929" s="347" t="str">
        <f t="shared" si="16"/>
        <v/>
      </c>
    </row>
    <row r="930" spans="1:4" ht="36" customHeight="1">
      <c r="A930" s="351" t="s">
        <v>772</v>
      </c>
      <c r="B930" s="352"/>
      <c r="C930" s="352"/>
      <c r="D930" s="347" t="str">
        <f t="shared" si="16"/>
        <v/>
      </c>
    </row>
    <row r="931" spans="1:4" ht="36" customHeight="1">
      <c r="A931" s="348" t="s">
        <v>773</v>
      </c>
      <c r="B931" s="349"/>
      <c r="C931" s="349"/>
      <c r="D931" s="347" t="str">
        <f t="shared" si="16"/>
        <v/>
      </c>
    </row>
    <row r="932" spans="1:4" ht="36" customHeight="1">
      <c r="A932" s="239" t="s">
        <v>774</v>
      </c>
      <c r="B932" s="236">
        <f>SUM(B933:B937)</f>
        <v>105</v>
      </c>
      <c r="C932" s="236">
        <f>((((SUM(C933:C937))+0)+0)+0)+0</f>
        <v>0</v>
      </c>
      <c r="D932" s="347">
        <f t="shared" si="16"/>
        <v>-1</v>
      </c>
    </row>
    <row r="933" spans="1:4" ht="36" customHeight="1">
      <c r="A933" s="351" t="s">
        <v>775</v>
      </c>
      <c r="B933" s="352"/>
      <c r="C933" s="352"/>
      <c r="D933" s="347" t="str">
        <f t="shared" si="16"/>
        <v/>
      </c>
    </row>
    <row r="934" spans="1:4" ht="36" customHeight="1">
      <c r="A934" s="351" t="s">
        <v>776</v>
      </c>
      <c r="B934" s="352"/>
      <c r="C934" s="352"/>
      <c r="D934" s="347" t="str">
        <f t="shared" si="16"/>
        <v/>
      </c>
    </row>
    <row r="935" spans="1:4" ht="36" customHeight="1">
      <c r="A935" s="348" t="s">
        <v>777</v>
      </c>
      <c r="B935" s="350">
        <v>105</v>
      </c>
      <c r="C935" s="350"/>
      <c r="D935" s="347">
        <f t="shared" si="16"/>
        <v>-1</v>
      </c>
    </row>
    <row r="936" spans="1:4" ht="36" customHeight="1">
      <c r="A936" s="351" t="s">
        <v>778</v>
      </c>
      <c r="B936" s="352"/>
      <c r="C936" s="352"/>
      <c r="D936" s="347" t="str">
        <f t="shared" si="16"/>
        <v/>
      </c>
    </row>
    <row r="937" spans="1:4" ht="36" customHeight="1">
      <c r="A937" s="348" t="s">
        <v>779</v>
      </c>
      <c r="B937" s="350"/>
      <c r="C937" s="350"/>
      <c r="D937" s="347" t="str">
        <f t="shared" si="16"/>
        <v/>
      </c>
    </row>
    <row r="938" spans="1:4" ht="36" customHeight="1">
      <c r="A938" s="239" t="s">
        <v>780</v>
      </c>
      <c r="B938" s="236">
        <f>SUM(B939:B940)</f>
        <v>0</v>
      </c>
      <c r="C938" s="236">
        <f>((((SUM(C939:C940))+0)+0)+0)+0</f>
        <v>0</v>
      </c>
      <c r="D938" s="347" t="str">
        <f t="shared" si="16"/>
        <v/>
      </c>
    </row>
    <row r="939" spans="1:4" ht="36" customHeight="1">
      <c r="A939" s="351" t="s">
        <v>781</v>
      </c>
      <c r="B939" s="352"/>
      <c r="C939" s="352"/>
      <c r="D939" s="347" t="str">
        <f t="shared" si="16"/>
        <v/>
      </c>
    </row>
    <row r="940" spans="1:4" ht="36" customHeight="1">
      <c r="A940" s="351" t="s">
        <v>782</v>
      </c>
      <c r="B940" s="352"/>
      <c r="C940" s="352"/>
      <c r="D940" s="347" t="str">
        <f t="shared" si="16"/>
        <v/>
      </c>
    </row>
    <row r="941" spans="1:4" ht="36" customHeight="1">
      <c r="A941" s="239" t="s">
        <v>783</v>
      </c>
      <c r="B941" s="158">
        <f>SUM(B942:B943)</f>
        <v>168</v>
      </c>
      <c r="C941" s="158">
        <f>((((SUM(C942:C943))+0)+0)+0)+0</f>
        <v>0</v>
      </c>
      <c r="D941" s="347">
        <f t="shared" si="16"/>
        <v>-1</v>
      </c>
    </row>
    <row r="942" spans="1:4" ht="36" customHeight="1">
      <c r="A942" s="351" t="s">
        <v>784</v>
      </c>
      <c r="B942" s="352"/>
      <c r="C942" s="352"/>
      <c r="D942" s="347" t="str">
        <f t="shared" si="16"/>
        <v/>
      </c>
    </row>
    <row r="943" spans="1:4" ht="36" customHeight="1">
      <c r="A943" s="348" t="s">
        <v>783</v>
      </c>
      <c r="B943" s="349">
        <v>168</v>
      </c>
      <c r="C943" s="349"/>
      <c r="D943" s="347">
        <f t="shared" si="16"/>
        <v>-1</v>
      </c>
    </row>
    <row r="944" spans="1:4" ht="36" customHeight="1">
      <c r="A944" s="231" t="s">
        <v>69</v>
      </c>
      <c r="B944" s="278">
        <f>SUM(B945,B967,B977,B987,B994,B999)</f>
        <v>0</v>
      </c>
      <c r="C944" s="278">
        <f>SUM(C945,C967,C977,C987,C994,C999)</f>
        <v>0</v>
      </c>
      <c r="D944" s="354" t="str">
        <f t="shared" si="16"/>
        <v/>
      </c>
    </row>
    <row r="945" spans="1:4" ht="36" customHeight="1">
      <c r="A945" s="239" t="s">
        <v>785</v>
      </c>
      <c r="B945" s="158">
        <f>SUM(B946:B966)</f>
        <v>0</v>
      </c>
      <c r="C945" s="158">
        <f>((((SUM(C946:C966))+0)+0)+0)+0</f>
        <v>0</v>
      </c>
      <c r="D945" s="347" t="str">
        <f t="shared" si="16"/>
        <v/>
      </c>
    </row>
    <row r="946" spans="1:4" ht="36" customHeight="1">
      <c r="A946" s="348" t="s">
        <v>109</v>
      </c>
      <c r="B946" s="349"/>
      <c r="C946" s="349"/>
      <c r="D946" s="347" t="str">
        <f t="shared" si="16"/>
        <v/>
      </c>
    </row>
    <row r="947" spans="1:4" ht="36" customHeight="1">
      <c r="A947" s="351" t="s">
        <v>110</v>
      </c>
      <c r="B947" s="352"/>
      <c r="C947" s="352"/>
      <c r="D947" s="347" t="str">
        <f t="shared" si="16"/>
        <v/>
      </c>
    </row>
    <row r="948" spans="1:4" ht="36" customHeight="1">
      <c r="A948" s="348" t="s">
        <v>111</v>
      </c>
      <c r="B948" s="349"/>
      <c r="C948" s="349"/>
      <c r="D948" s="347" t="str">
        <f t="shared" si="16"/>
        <v/>
      </c>
    </row>
    <row r="949" spans="1:4" ht="36" customHeight="1">
      <c r="A949" s="348" t="s">
        <v>786</v>
      </c>
      <c r="B949" s="349"/>
      <c r="C949" s="349"/>
      <c r="D949" s="347" t="str">
        <f t="shared" si="16"/>
        <v/>
      </c>
    </row>
    <row r="950" spans="1:4" ht="36" customHeight="1">
      <c r="A950" s="348" t="s">
        <v>787</v>
      </c>
      <c r="B950" s="349"/>
      <c r="C950" s="349"/>
      <c r="D950" s="347" t="str">
        <f t="shared" si="16"/>
        <v/>
      </c>
    </row>
    <row r="951" spans="1:4" ht="36" customHeight="1">
      <c r="A951" s="348" t="s">
        <v>788</v>
      </c>
      <c r="B951" s="349"/>
      <c r="C951" s="349"/>
      <c r="D951" s="347" t="str">
        <f t="shared" si="16"/>
        <v/>
      </c>
    </row>
    <row r="952" spans="1:4" ht="36" customHeight="1">
      <c r="A952" s="348" t="s">
        <v>789</v>
      </c>
      <c r="B952" s="349"/>
      <c r="C952" s="349"/>
      <c r="D952" s="347" t="str">
        <f t="shared" si="16"/>
        <v/>
      </c>
    </row>
    <row r="953" spans="1:4" ht="36" customHeight="1">
      <c r="A953" s="358" t="s">
        <v>790</v>
      </c>
      <c r="B953" s="352"/>
      <c r="C953" s="352"/>
      <c r="D953" s="347" t="str">
        <f t="shared" si="16"/>
        <v/>
      </c>
    </row>
    <row r="954" spans="1:4" ht="36" customHeight="1">
      <c r="A954" s="348" t="s">
        <v>791</v>
      </c>
      <c r="B954" s="349"/>
      <c r="C954" s="349"/>
      <c r="D954" s="347" t="str">
        <f t="shared" si="16"/>
        <v/>
      </c>
    </row>
    <row r="955" spans="1:4" ht="36" customHeight="1">
      <c r="A955" s="348" t="s">
        <v>792</v>
      </c>
      <c r="B955" s="349"/>
      <c r="C955" s="349"/>
      <c r="D955" s="347" t="str">
        <f t="shared" si="16"/>
        <v/>
      </c>
    </row>
    <row r="956" spans="1:4" ht="36" customHeight="1">
      <c r="A956" s="357" t="s">
        <v>793</v>
      </c>
      <c r="B956" s="352"/>
      <c r="C956" s="352"/>
      <c r="D956" s="347" t="str">
        <f t="shared" si="16"/>
        <v/>
      </c>
    </row>
    <row r="957" spans="1:4" ht="36" customHeight="1">
      <c r="A957" s="348" t="s">
        <v>794</v>
      </c>
      <c r="B957" s="349"/>
      <c r="C957" s="349"/>
      <c r="D957" s="347" t="str">
        <f t="shared" si="16"/>
        <v/>
      </c>
    </row>
    <row r="958" spans="1:4" ht="36" customHeight="1">
      <c r="A958" s="348" t="s">
        <v>795</v>
      </c>
      <c r="B958" s="349"/>
      <c r="C958" s="349"/>
      <c r="D958" s="347" t="str">
        <f t="shared" si="16"/>
        <v/>
      </c>
    </row>
    <row r="959" spans="1:4" ht="36" customHeight="1">
      <c r="A959" s="348" t="s">
        <v>796</v>
      </c>
      <c r="B959" s="349"/>
      <c r="C959" s="349"/>
      <c r="D959" s="347" t="str">
        <f t="shared" si="16"/>
        <v/>
      </c>
    </row>
    <row r="960" spans="1:4" ht="36" customHeight="1">
      <c r="A960" s="351" t="s">
        <v>797</v>
      </c>
      <c r="B960" s="352"/>
      <c r="C960" s="352"/>
      <c r="D960" s="347" t="str">
        <f t="shared" si="16"/>
        <v/>
      </c>
    </row>
    <row r="961" spans="1:4" ht="36" customHeight="1">
      <c r="A961" s="351" t="s">
        <v>798</v>
      </c>
      <c r="B961" s="352"/>
      <c r="C961" s="352"/>
      <c r="D961" s="347" t="str">
        <f t="shared" si="16"/>
        <v/>
      </c>
    </row>
    <row r="962" spans="1:4" ht="36" customHeight="1">
      <c r="A962" s="348" t="s">
        <v>799</v>
      </c>
      <c r="B962" s="349"/>
      <c r="C962" s="349"/>
      <c r="D962" s="347" t="str">
        <f t="shared" si="16"/>
        <v/>
      </c>
    </row>
    <row r="963" spans="1:4" ht="36" customHeight="1">
      <c r="A963" s="351" t="s">
        <v>800</v>
      </c>
      <c r="B963" s="352"/>
      <c r="C963" s="352"/>
      <c r="D963" s="347" t="str">
        <f t="shared" si="16"/>
        <v/>
      </c>
    </row>
    <row r="964" spans="1:4" ht="36" customHeight="1">
      <c r="A964" s="348" t="s">
        <v>801</v>
      </c>
      <c r="B964" s="349"/>
      <c r="C964" s="349"/>
      <c r="D964" s="347" t="str">
        <f t="shared" ref="D964:D1027" si="17">IF(B964&gt;0,C964/B964-1,IF(B964&lt;0,-(C964/B964-1),""))</f>
        <v/>
      </c>
    </row>
    <row r="965" spans="1:4" ht="36" customHeight="1">
      <c r="A965" s="348" t="s">
        <v>802</v>
      </c>
      <c r="B965" s="349"/>
      <c r="C965" s="349"/>
      <c r="D965" s="347" t="str">
        <f t="shared" si="17"/>
        <v/>
      </c>
    </row>
    <row r="966" spans="1:4" ht="36" customHeight="1">
      <c r="A966" s="348" t="s">
        <v>803</v>
      </c>
      <c r="B966" s="349"/>
      <c r="C966" s="349"/>
      <c r="D966" s="347" t="str">
        <f t="shared" si="17"/>
        <v/>
      </c>
    </row>
    <row r="967" spans="1:4" ht="36" customHeight="1">
      <c r="A967" s="239" t="s">
        <v>804</v>
      </c>
      <c r="B967" s="158">
        <f>SUM(B968:B976)</f>
        <v>0</v>
      </c>
      <c r="C967" s="158">
        <f>((((SUM(C968:C976))+0)+0)+0)+0</f>
        <v>0</v>
      </c>
      <c r="D967" s="347" t="str">
        <f t="shared" si="17"/>
        <v/>
      </c>
    </row>
    <row r="968" spans="1:4" ht="36" customHeight="1">
      <c r="A968" s="351" t="s">
        <v>109</v>
      </c>
      <c r="B968" s="352"/>
      <c r="C968" s="352"/>
      <c r="D968" s="347" t="str">
        <f t="shared" si="17"/>
        <v/>
      </c>
    </row>
    <row r="969" spans="1:4" ht="36" customHeight="1">
      <c r="A969" s="351" t="s">
        <v>110</v>
      </c>
      <c r="B969" s="352"/>
      <c r="C969" s="352"/>
      <c r="D969" s="347" t="str">
        <f t="shared" si="17"/>
        <v/>
      </c>
    </row>
    <row r="970" spans="1:4" ht="36" customHeight="1">
      <c r="A970" s="351" t="s">
        <v>111</v>
      </c>
      <c r="B970" s="352"/>
      <c r="C970" s="352"/>
      <c r="D970" s="347" t="str">
        <f t="shared" si="17"/>
        <v/>
      </c>
    </row>
    <row r="971" spans="1:4" ht="36" customHeight="1">
      <c r="A971" s="348" t="s">
        <v>805</v>
      </c>
      <c r="B971" s="349"/>
      <c r="C971" s="349"/>
      <c r="D971" s="347" t="str">
        <f t="shared" si="17"/>
        <v/>
      </c>
    </row>
    <row r="972" spans="1:4" ht="36" customHeight="1">
      <c r="A972" s="351" t="s">
        <v>806</v>
      </c>
      <c r="B972" s="352"/>
      <c r="C972" s="352"/>
      <c r="D972" s="347" t="str">
        <f t="shared" si="17"/>
        <v/>
      </c>
    </row>
    <row r="973" spans="1:4" ht="36" customHeight="1">
      <c r="A973" s="348" t="s">
        <v>807</v>
      </c>
      <c r="B973" s="349"/>
      <c r="C973" s="349"/>
      <c r="D973" s="347" t="str">
        <f t="shared" si="17"/>
        <v/>
      </c>
    </row>
    <row r="974" spans="1:4" ht="36" customHeight="1">
      <c r="A974" s="348" t="s">
        <v>808</v>
      </c>
      <c r="B974" s="349"/>
      <c r="C974" s="349"/>
      <c r="D974" s="347" t="str">
        <f t="shared" si="17"/>
        <v/>
      </c>
    </row>
    <row r="975" spans="1:4" ht="36" customHeight="1">
      <c r="A975" s="351" t="s">
        <v>809</v>
      </c>
      <c r="B975" s="352"/>
      <c r="C975" s="352"/>
      <c r="D975" s="347" t="str">
        <f t="shared" si="17"/>
        <v/>
      </c>
    </row>
    <row r="976" spans="1:4" ht="36" customHeight="1">
      <c r="A976" s="348" t="s">
        <v>810</v>
      </c>
      <c r="B976" s="349"/>
      <c r="C976" s="349"/>
      <c r="D976" s="347" t="str">
        <f t="shared" si="17"/>
        <v/>
      </c>
    </row>
    <row r="977" spans="1:4" ht="36" customHeight="1">
      <c r="A977" s="239" t="s">
        <v>811</v>
      </c>
      <c r="B977" s="158">
        <f>SUM(B978:B986)</f>
        <v>0</v>
      </c>
      <c r="C977" s="158">
        <f>((((SUM(C978:C986))+0)+0)+0)+0</f>
        <v>0</v>
      </c>
      <c r="D977" s="347" t="str">
        <f t="shared" si="17"/>
        <v/>
      </c>
    </row>
    <row r="978" spans="1:4" ht="36" customHeight="1">
      <c r="A978" s="351" t="s">
        <v>109</v>
      </c>
      <c r="B978" s="352"/>
      <c r="C978" s="352"/>
      <c r="D978" s="347" t="str">
        <f t="shared" si="17"/>
        <v/>
      </c>
    </row>
    <row r="979" spans="1:4" ht="36" customHeight="1">
      <c r="A979" s="351" t="s">
        <v>110</v>
      </c>
      <c r="B979" s="352"/>
      <c r="C979" s="352"/>
      <c r="D979" s="347" t="str">
        <f t="shared" si="17"/>
        <v/>
      </c>
    </row>
    <row r="980" spans="1:4" ht="36" customHeight="1">
      <c r="A980" s="351" t="s">
        <v>111</v>
      </c>
      <c r="B980" s="352"/>
      <c r="C980" s="352"/>
      <c r="D980" s="347" t="str">
        <f t="shared" si="17"/>
        <v/>
      </c>
    </row>
    <row r="981" spans="1:4" ht="36" customHeight="1">
      <c r="A981" s="348" t="s">
        <v>812</v>
      </c>
      <c r="B981" s="349"/>
      <c r="C981" s="349"/>
      <c r="D981" s="347" t="str">
        <f t="shared" si="17"/>
        <v/>
      </c>
    </row>
    <row r="982" spans="1:4" ht="36" customHeight="1">
      <c r="A982" s="351" t="s">
        <v>813</v>
      </c>
      <c r="B982" s="352"/>
      <c r="C982" s="352"/>
      <c r="D982" s="347" t="str">
        <f t="shared" si="17"/>
        <v/>
      </c>
    </row>
    <row r="983" spans="1:4" ht="36" customHeight="1">
      <c r="A983" s="351" t="s">
        <v>814</v>
      </c>
      <c r="B983" s="352"/>
      <c r="C983" s="352"/>
      <c r="D983" s="347" t="str">
        <f t="shared" si="17"/>
        <v/>
      </c>
    </row>
    <row r="984" spans="1:4" ht="36" customHeight="1">
      <c r="A984" s="351" t="s">
        <v>815</v>
      </c>
      <c r="B984" s="352"/>
      <c r="C984" s="352"/>
      <c r="D984" s="347" t="str">
        <f t="shared" si="17"/>
        <v/>
      </c>
    </row>
    <row r="985" spans="1:4" ht="36" customHeight="1">
      <c r="A985" s="351" t="s">
        <v>816</v>
      </c>
      <c r="B985" s="352"/>
      <c r="C985" s="352"/>
      <c r="D985" s="347" t="str">
        <f t="shared" si="17"/>
        <v/>
      </c>
    </row>
    <row r="986" spans="1:4" ht="36" customHeight="1">
      <c r="A986" s="351" t="s">
        <v>817</v>
      </c>
      <c r="B986" s="352"/>
      <c r="C986" s="352"/>
      <c r="D986" s="347" t="str">
        <f t="shared" si="17"/>
        <v/>
      </c>
    </row>
    <row r="987" spans="1:4" ht="36" customHeight="1">
      <c r="A987" s="239" t="s">
        <v>818</v>
      </c>
      <c r="B987" s="158">
        <f>SUM(B988:B993)</f>
        <v>0</v>
      </c>
      <c r="C987" s="158">
        <f>((((SUM(C988:C993))+0)+0)+0)+0</f>
        <v>0</v>
      </c>
      <c r="D987" s="347" t="str">
        <f t="shared" si="17"/>
        <v/>
      </c>
    </row>
    <row r="988" spans="1:4" ht="36" customHeight="1">
      <c r="A988" s="351" t="s">
        <v>109</v>
      </c>
      <c r="B988" s="352"/>
      <c r="C988" s="352"/>
      <c r="D988" s="347" t="str">
        <f t="shared" si="17"/>
        <v/>
      </c>
    </row>
    <row r="989" spans="1:4" ht="36" customHeight="1">
      <c r="A989" s="351" t="s">
        <v>110</v>
      </c>
      <c r="B989" s="352"/>
      <c r="C989" s="352"/>
      <c r="D989" s="347" t="str">
        <f t="shared" si="17"/>
        <v/>
      </c>
    </row>
    <row r="990" spans="1:4" ht="36" customHeight="1">
      <c r="A990" s="351" t="s">
        <v>111</v>
      </c>
      <c r="B990" s="352"/>
      <c r="C990" s="352"/>
      <c r="D990" s="347" t="str">
        <f t="shared" si="17"/>
        <v/>
      </c>
    </row>
    <row r="991" spans="1:4" ht="36" customHeight="1">
      <c r="A991" s="348" t="s">
        <v>809</v>
      </c>
      <c r="B991" s="349"/>
      <c r="C991" s="349"/>
      <c r="D991" s="347" t="str">
        <f t="shared" si="17"/>
        <v/>
      </c>
    </row>
    <row r="992" spans="1:4" ht="36" customHeight="1">
      <c r="A992" s="351" t="s">
        <v>819</v>
      </c>
      <c r="B992" s="352"/>
      <c r="C992" s="352"/>
      <c r="D992" s="347" t="str">
        <f t="shared" si="17"/>
        <v/>
      </c>
    </row>
    <row r="993" spans="1:4" ht="36" customHeight="1">
      <c r="A993" s="348" t="s">
        <v>820</v>
      </c>
      <c r="B993" s="349"/>
      <c r="C993" s="349"/>
      <c r="D993" s="347" t="str">
        <f t="shared" si="17"/>
        <v/>
      </c>
    </row>
    <row r="994" spans="1:4" ht="36" customHeight="1">
      <c r="A994" s="239" t="s">
        <v>821</v>
      </c>
      <c r="B994" s="236">
        <f>SUM(B995:B998)</f>
        <v>0</v>
      </c>
      <c r="C994" s="236">
        <f>((((SUM(C995:C998))+0)+0)+0)+0</f>
        <v>0</v>
      </c>
      <c r="D994" s="347" t="str">
        <f t="shared" si="17"/>
        <v/>
      </c>
    </row>
    <row r="995" spans="1:4" ht="36" customHeight="1">
      <c r="A995" s="358" t="s">
        <v>822</v>
      </c>
      <c r="B995" s="352"/>
      <c r="C995" s="352"/>
      <c r="D995" s="347" t="str">
        <f t="shared" si="17"/>
        <v/>
      </c>
    </row>
    <row r="996" spans="1:4" ht="36" customHeight="1">
      <c r="A996" s="358" t="s">
        <v>823</v>
      </c>
      <c r="B996" s="352"/>
      <c r="C996" s="352"/>
      <c r="D996" s="347" t="str">
        <f t="shared" si="17"/>
        <v/>
      </c>
    </row>
    <row r="997" spans="1:4" ht="36" customHeight="1">
      <c r="A997" s="358" t="s">
        <v>824</v>
      </c>
      <c r="B997" s="352"/>
      <c r="C997" s="352"/>
      <c r="D997" s="347" t="str">
        <f t="shared" si="17"/>
        <v/>
      </c>
    </row>
    <row r="998" spans="1:4" ht="36" customHeight="1">
      <c r="A998" s="358" t="s">
        <v>825</v>
      </c>
      <c r="B998" s="352"/>
      <c r="C998" s="352"/>
      <c r="D998" s="347" t="str">
        <f t="shared" si="17"/>
        <v/>
      </c>
    </row>
    <row r="999" spans="1:4" ht="36" customHeight="1">
      <c r="A999" s="239" t="s">
        <v>826</v>
      </c>
      <c r="B999" s="158">
        <f>SUM(B1000:B1001)</f>
        <v>0</v>
      </c>
      <c r="C999" s="158">
        <f>((((SUM(C1000:C1001))+0)+0)+0)+0</f>
        <v>0</v>
      </c>
      <c r="D999" s="347" t="str">
        <f t="shared" si="17"/>
        <v/>
      </c>
    </row>
    <row r="1000" spans="1:4" ht="36" customHeight="1">
      <c r="A1000" s="348" t="s">
        <v>827</v>
      </c>
      <c r="B1000" s="350"/>
      <c r="C1000" s="350"/>
      <c r="D1000" s="347" t="str">
        <f t="shared" si="17"/>
        <v/>
      </c>
    </row>
    <row r="1001" spans="1:4" ht="36" customHeight="1">
      <c r="A1001" s="348" t="s">
        <v>826</v>
      </c>
      <c r="B1001" s="349"/>
      <c r="C1001" s="349"/>
      <c r="D1001" s="347" t="str">
        <f t="shared" si="17"/>
        <v/>
      </c>
    </row>
    <row r="1002" spans="1:4" ht="36" customHeight="1">
      <c r="A1002" s="231" t="s">
        <v>71</v>
      </c>
      <c r="B1002" s="278">
        <f>SUM(B1003,B1013,B1029,B1034,B1045,B1052,B1060)</f>
        <v>66926</v>
      </c>
      <c r="C1002" s="278">
        <f>SUM(C1003,C1013,C1029,C1034,C1045,C1052,C1060)</f>
        <v>67000</v>
      </c>
      <c r="D1002" s="354">
        <f t="shared" si="17"/>
        <v>1E-3</v>
      </c>
    </row>
    <row r="1003" spans="1:4" ht="36" customHeight="1">
      <c r="A1003" s="239" t="s">
        <v>828</v>
      </c>
      <c r="B1003" s="158">
        <f>SUM(B1004:B1012)</f>
        <v>0</v>
      </c>
      <c r="C1003" s="158">
        <f>((((SUM(C1004:C1012))+0)+0)+0)+0</f>
        <v>0</v>
      </c>
      <c r="D1003" s="347" t="str">
        <f t="shared" si="17"/>
        <v/>
      </c>
    </row>
    <row r="1004" spans="1:4" ht="36" customHeight="1">
      <c r="A1004" s="348" t="s">
        <v>109</v>
      </c>
      <c r="B1004" s="349"/>
      <c r="C1004" s="349"/>
      <c r="D1004" s="347" t="str">
        <f t="shared" si="17"/>
        <v/>
      </c>
    </row>
    <row r="1005" spans="1:4" ht="36" customHeight="1">
      <c r="A1005" s="348" t="s">
        <v>110</v>
      </c>
      <c r="B1005" s="349"/>
      <c r="C1005" s="349"/>
      <c r="D1005" s="347" t="str">
        <f t="shared" si="17"/>
        <v/>
      </c>
    </row>
    <row r="1006" spans="1:4" ht="36" customHeight="1">
      <c r="A1006" s="348" t="s">
        <v>111</v>
      </c>
      <c r="B1006" s="350"/>
      <c r="C1006" s="350"/>
      <c r="D1006" s="347" t="str">
        <f t="shared" si="17"/>
        <v/>
      </c>
    </row>
    <row r="1007" spans="1:4" ht="36" customHeight="1">
      <c r="A1007" s="348" t="s">
        <v>829</v>
      </c>
      <c r="B1007" s="349"/>
      <c r="C1007" s="349"/>
      <c r="D1007" s="347" t="str">
        <f t="shared" si="17"/>
        <v/>
      </c>
    </row>
    <row r="1008" spans="1:4" ht="36" customHeight="1">
      <c r="A1008" s="351" t="s">
        <v>830</v>
      </c>
      <c r="B1008" s="352"/>
      <c r="C1008" s="352"/>
      <c r="D1008" s="347" t="str">
        <f t="shared" si="17"/>
        <v/>
      </c>
    </row>
    <row r="1009" spans="1:4" ht="36" customHeight="1">
      <c r="A1009" s="351" t="s">
        <v>831</v>
      </c>
      <c r="B1009" s="352"/>
      <c r="C1009" s="352"/>
      <c r="D1009" s="347" t="str">
        <f t="shared" si="17"/>
        <v/>
      </c>
    </row>
    <row r="1010" spans="1:4" ht="36" customHeight="1">
      <c r="A1010" s="348" t="s">
        <v>832</v>
      </c>
      <c r="B1010" s="349"/>
      <c r="C1010" s="349"/>
      <c r="D1010" s="347" t="str">
        <f t="shared" si="17"/>
        <v/>
      </c>
    </row>
    <row r="1011" spans="1:4" ht="36" customHeight="1">
      <c r="A1011" s="351" t="s">
        <v>833</v>
      </c>
      <c r="B1011" s="352"/>
      <c r="C1011" s="352"/>
      <c r="D1011" s="347" t="str">
        <f t="shared" si="17"/>
        <v/>
      </c>
    </row>
    <row r="1012" spans="1:4" ht="36" customHeight="1">
      <c r="A1012" s="348" t="s">
        <v>834</v>
      </c>
      <c r="B1012" s="349"/>
      <c r="C1012" s="349"/>
      <c r="D1012" s="347" t="str">
        <f t="shared" si="17"/>
        <v/>
      </c>
    </row>
    <row r="1013" spans="1:4" ht="36" customHeight="1">
      <c r="A1013" s="239" t="s">
        <v>835</v>
      </c>
      <c r="B1013" s="158">
        <f>SUM(B1014:B1028)</f>
        <v>200</v>
      </c>
      <c r="C1013" s="158">
        <f>((((SUM(C1014:C1028))+0)+0)+0)+0</f>
        <v>0</v>
      </c>
      <c r="D1013" s="347">
        <f t="shared" si="17"/>
        <v>-1</v>
      </c>
    </row>
    <row r="1014" spans="1:4" ht="36" customHeight="1">
      <c r="A1014" s="348" t="s">
        <v>109</v>
      </c>
      <c r="B1014" s="349"/>
      <c r="C1014" s="349"/>
      <c r="D1014" s="347" t="str">
        <f t="shared" si="17"/>
        <v/>
      </c>
    </row>
    <row r="1015" spans="1:4" ht="36" customHeight="1">
      <c r="A1015" s="351" t="s">
        <v>110</v>
      </c>
      <c r="B1015" s="352"/>
      <c r="C1015" s="352"/>
      <c r="D1015" s="347" t="str">
        <f t="shared" si="17"/>
        <v/>
      </c>
    </row>
    <row r="1016" spans="1:4" ht="36" customHeight="1">
      <c r="A1016" s="351" t="s">
        <v>111</v>
      </c>
      <c r="B1016" s="352"/>
      <c r="C1016" s="352"/>
      <c r="D1016" s="347" t="str">
        <f t="shared" si="17"/>
        <v/>
      </c>
    </row>
    <row r="1017" spans="1:4" ht="36" customHeight="1">
      <c r="A1017" s="351" t="s">
        <v>836</v>
      </c>
      <c r="B1017" s="352"/>
      <c r="C1017" s="352"/>
      <c r="D1017" s="347" t="str">
        <f t="shared" si="17"/>
        <v/>
      </c>
    </row>
    <row r="1018" spans="1:4" ht="36" customHeight="1">
      <c r="A1018" s="351" t="s">
        <v>837</v>
      </c>
      <c r="B1018" s="352"/>
      <c r="C1018" s="352"/>
      <c r="D1018" s="347" t="str">
        <f t="shared" si="17"/>
        <v/>
      </c>
    </row>
    <row r="1019" spans="1:4" ht="36" customHeight="1">
      <c r="A1019" s="348" t="s">
        <v>838</v>
      </c>
      <c r="B1019" s="350"/>
      <c r="C1019" s="350"/>
      <c r="D1019" s="347" t="str">
        <f t="shared" si="17"/>
        <v/>
      </c>
    </row>
    <row r="1020" spans="1:4" ht="36" customHeight="1">
      <c r="A1020" s="348" t="s">
        <v>839</v>
      </c>
      <c r="B1020" s="349"/>
      <c r="C1020" s="349"/>
      <c r="D1020" s="347" t="str">
        <f t="shared" si="17"/>
        <v/>
      </c>
    </row>
    <row r="1021" spans="1:4" ht="36" customHeight="1">
      <c r="A1021" s="351" t="s">
        <v>840</v>
      </c>
      <c r="B1021" s="352"/>
      <c r="C1021" s="352"/>
      <c r="D1021" s="347" t="str">
        <f t="shared" si="17"/>
        <v/>
      </c>
    </row>
    <row r="1022" spans="1:4" ht="36" customHeight="1">
      <c r="A1022" s="351" t="s">
        <v>841</v>
      </c>
      <c r="B1022" s="352"/>
      <c r="C1022" s="352"/>
      <c r="D1022" s="347" t="str">
        <f t="shared" si="17"/>
        <v/>
      </c>
    </row>
    <row r="1023" spans="1:4" ht="36" customHeight="1">
      <c r="A1023" s="351" t="s">
        <v>842</v>
      </c>
      <c r="B1023" s="352"/>
      <c r="C1023" s="352"/>
      <c r="D1023" s="347" t="str">
        <f t="shared" si="17"/>
        <v/>
      </c>
    </row>
    <row r="1024" spans="1:4" ht="36" customHeight="1">
      <c r="A1024" s="351" t="s">
        <v>843</v>
      </c>
      <c r="B1024" s="352"/>
      <c r="C1024" s="352"/>
      <c r="D1024" s="347" t="str">
        <f t="shared" si="17"/>
        <v/>
      </c>
    </row>
    <row r="1025" spans="1:4" ht="36" customHeight="1">
      <c r="A1025" s="351" t="s">
        <v>844</v>
      </c>
      <c r="B1025" s="352"/>
      <c r="C1025" s="352"/>
      <c r="D1025" s="347" t="str">
        <f t="shared" si="17"/>
        <v/>
      </c>
    </row>
    <row r="1026" spans="1:4" ht="36" customHeight="1">
      <c r="A1026" s="351" t="s">
        <v>845</v>
      </c>
      <c r="B1026" s="352"/>
      <c r="C1026" s="352"/>
      <c r="D1026" s="347" t="str">
        <f t="shared" si="17"/>
        <v/>
      </c>
    </row>
    <row r="1027" spans="1:4" ht="36" customHeight="1">
      <c r="A1027" s="348" t="s">
        <v>846</v>
      </c>
      <c r="B1027" s="350"/>
      <c r="C1027" s="350"/>
      <c r="D1027" s="347" t="str">
        <f t="shared" si="17"/>
        <v/>
      </c>
    </row>
    <row r="1028" spans="1:4" ht="36" customHeight="1">
      <c r="A1028" s="348" t="s">
        <v>847</v>
      </c>
      <c r="B1028" s="349">
        <v>200</v>
      </c>
      <c r="C1028" s="349"/>
      <c r="D1028" s="347">
        <f t="shared" ref="D1028:D1091" si="18">IF(B1028&gt;0,C1028/B1028-1,IF(B1028&lt;0,-(C1028/B1028-1),""))</f>
        <v>-1</v>
      </c>
    </row>
    <row r="1029" spans="1:4" ht="36" customHeight="1">
      <c r="A1029" s="239" t="s">
        <v>848</v>
      </c>
      <c r="B1029" s="158">
        <f>SUM(B1030:B1033)</f>
        <v>0</v>
      </c>
      <c r="C1029" s="158">
        <f>((((SUM(C1030:C1033))+0)+0)+0)+0</f>
        <v>0</v>
      </c>
      <c r="D1029" s="347" t="str">
        <f t="shared" si="18"/>
        <v/>
      </c>
    </row>
    <row r="1030" spans="1:4" ht="36" customHeight="1">
      <c r="A1030" s="348" t="s">
        <v>109</v>
      </c>
      <c r="B1030" s="349"/>
      <c r="C1030" s="349"/>
      <c r="D1030" s="347" t="str">
        <f t="shared" si="18"/>
        <v/>
      </c>
    </row>
    <row r="1031" spans="1:4" ht="36" customHeight="1">
      <c r="A1031" s="351" t="s">
        <v>110</v>
      </c>
      <c r="B1031" s="352"/>
      <c r="C1031" s="352"/>
      <c r="D1031" s="347" t="str">
        <f t="shared" si="18"/>
        <v/>
      </c>
    </row>
    <row r="1032" spans="1:4" ht="36" customHeight="1">
      <c r="A1032" s="351" t="s">
        <v>111</v>
      </c>
      <c r="B1032" s="352"/>
      <c r="C1032" s="352"/>
      <c r="D1032" s="347" t="str">
        <f t="shared" si="18"/>
        <v/>
      </c>
    </row>
    <row r="1033" spans="1:4" ht="36" customHeight="1">
      <c r="A1033" s="351" t="s">
        <v>849</v>
      </c>
      <c r="B1033" s="352"/>
      <c r="C1033" s="352"/>
      <c r="D1033" s="347" t="str">
        <f t="shared" si="18"/>
        <v/>
      </c>
    </row>
    <row r="1034" spans="1:4" ht="36" customHeight="1">
      <c r="A1034" s="239" t="s">
        <v>850</v>
      </c>
      <c r="B1034" s="158">
        <f>SUM(B1035:B1044)</f>
        <v>25017</v>
      </c>
      <c r="C1034" s="158">
        <f>((((SUM(C1035:C1044))+0)+0)+0)+0</f>
        <v>0</v>
      </c>
      <c r="D1034" s="347">
        <f t="shared" si="18"/>
        <v>-1</v>
      </c>
    </row>
    <row r="1035" spans="1:4" ht="36" customHeight="1">
      <c r="A1035" s="348" t="s">
        <v>109</v>
      </c>
      <c r="B1035" s="349"/>
      <c r="C1035" s="349"/>
      <c r="D1035" s="347" t="str">
        <f t="shared" si="18"/>
        <v/>
      </c>
    </row>
    <row r="1036" spans="1:4" ht="36" customHeight="1">
      <c r="A1036" s="351" t="s">
        <v>110</v>
      </c>
      <c r="B1036" s="352"/>
      <c r="C1036" s="352"/>
      <c r="D1036" s="347" t="str">
        <f t="shared" si="18"/>
        <v/>
      </c>
    </row>
    <row r="1037" spans="1:4" ht="36" customHeight="1">
      <c r="A1037" s="348" t="s">
        <v>111</v>
      </c>
      <c r="B1037" s="349"/>
      <c r="C1037" s="349"/>
      <c r="D1037" s="347" t="str">
        <f t="shared" si="18"/>
        <v/>
      </c>
    </row>
    <row r="1038" spans="1:4" ht="36" customHeight="1">
      <c r="A1038" s="351" t="s">
        <v>851</v>
      </c>
      <c r="B1038" s="352"/>
      <c r="C1038" s="352"/>
      <c r="D1038" s="347" t="str">
        <f t="shared" si="18"/>
        <v/>
      </c>
    </row>
    <row r="1039" spans="1:4" ht="36" customHeight="1">
      <c r="A1039" s="348" t="s">
        <v>852</v>
      </c>
      <c r="B1039" s="349"/>
      <c r="C1039" s="349"/>
      <c r="D1039" s="347" t="str">
        <f t="shared" si="18"/>
        <v/>
      </c>
    </row>
    <row r="1040" spans="1:4" ht="36" customHeight="1">
      <c r="A1040" s="348" t="s">
        <v>853</v>
      </c>
      <c r="B1040" s="349"/>
      <c r="C1040" s="349"/>
      <c r="D1040" s="347" t="str">
        <f t="shared" si="18"/>
        <v/>
      </c>
    </row>
    <row r="1041" spans="1:4" ht="36" customHeight="1">
      <c r="A1041" s="359" t="s">
        <v>854</v>
      </c>
      <c r="B1041" s="350"/>
      <c r="C1041" s="350"/>
      <c r="D1041" s="347" t="str">
        <f t="shared" si="18"/>
        <v/>
      </c>
    </row>
    <row r="1042" spans="1:4" ht="36" customHeight="1">
      <c r="A1042" s="359" t="s">
        <v>855</v>
      </c>
      <c r="B1042" s="349">
        <v>24887</v>
      </c>
      <c r="C1042" s="349"/>
      <c r="D1042" s="347">
        <f t="shared" si="18"/>
        <v>-1</v>
      </c>
    </row>
    <row r="1043" spans="1:4" ht="36" customHeight="1">
      <c r="A1043" s="359" t="s">
        <v>118</v>
      </c>
      <c r="B1043" s="350"/>
      <c r="C1043" s="350"/>
      <c r="D1043" s="347" t="str">
        <f t="shared" si="18"/>
        <v/>
      </c>
    </row>
    <row r="1044" spans="1:4" ht="36" customHeight="1">
      <c r="A1044" s="348" t="s">
        <v>856</v>
      </c>
      <c r="B1044" s="349">
        <v>130</v>
      </c>
      <c r="C1044" s="349"/>
      <c r="D1044" s="347">
        <f t="shared" si="18"/>
        <v>-1</v>
      </c>
    </row>
    <row r="1045" spans="1:4" ht="36" customHeight="1">
      <c r="A1045" s="239" t="s">
        <v>857</v>
      </c>
      <c r="B1045" s="158">
        <f>SUM(B1046:B1051)</f>
        <v>0</v>
      </c>
      <c r="C1045" s="158">
        <f>((((SUM(C1046:C1051))+0)+0)+0)+0</f>
        <v>0</v>
      </c>
      <c r="D1045" s="347" t="str">
        <f t="shared" si="18"/>
        <v/>
      </c>
    </row>
    <row r="1046" spans="1:4" ht="36" customHeight="1">
      <c r="A1046" s="348" t="s">
        <v>109</v>
      </c>
      <c r="B1046" s="349"/>
      <c r="C1046" s="349"/>
      <c r="D1046" s="347" t="str">
        <f t="shared" si="18"/>
        <v/>
      </c>
    </row>
    <row r="1047" spans="1:4" ht="36" customHeight="1">
      <c r="A1047" s="348" t="s">
        <v>110</v>
      </c>
      <c r="B1047" s="350"/>
      <c r="C1047" s="350"/>
      <c r="D1047" s="347" t="str">
        <f t="shared" si="18"/>
        <v/>
      </c>
    </row>
    <row r="1048" spans="1:4" ht="36" customHeight="1">
      <c r="A1048" s="351" t="s">
        <v>111</v>
      </c>
      <c r="B1048" s="352"/>
      <c r="C1048" s="352"/>
      <c r="D1048" s="347" t="str">
        <f t="shared" si="18"/>
        <v/>
      </c>
    </row>
    <row r="1049" spans="1:4" ht="36" customHeight="1">
      <c r="A1049" s="351" t="s">
        <v>858</v>
      </c>
      <c r="B1049" s="352"/>
      <c r="C1049" s="352"/>
      <c r="D1049" s="347" t="str">
        <f t="shared" si="18"/>
        <v/>
      </c>
    </row>
    <row r="1050" spans="1:4" ht="36" customHeight="1">
      <c r="A1050" s="351" t="s">
        <v>859</v>
      </c>
      <c r="B1050" s="352"/>
      <c r="C1050" s="352"/>
      <c r="D1050" s="347" t="str">
        <f t="shared" si="18"/>
        <v/>
      </c>
    </row>
    <row r="1051" spans="1:4" ht="36" customHeight="1">
      <c r="A1051" s="348" t="s">
        <v>860</v>
      </c>
      <c r="B1051" s="349"/>
      <c r="C1051" s="349"/>
      <c r="D1051" s="347" t="str">
        <f t="shared" si="18"/>
        <v/>
      </c>
    </row>
    <row r="1052" spans="1:4" ht="36" customHeight="1">
      <c r="A1052" s="239" t="s">
        <v>861</v>
      </c>
      <c r="B1052" s="158">
        <f>SUM(B1053:B1059)</f>
        <v>41709</v>
      </c>
      <c r="C1052" s="158">
        <f>((((SUM(C1053:C1059))+0)+0)+0)+0</f>
        <v>67000</v>
      </c>
      <c r="D1052" s="347">
        <f t="shared" si="18"/>
        <v>0.60599999999999998</v>
      </c>
    </row>
    <row r="1053" spans="1:4" ht="36" customHeight="1">
      <c r="A1053" s="351" t="s">
        <v>109</v>
      </c>
      <c r="B1053" s="352"/>
      <c r="C1053" s="352"/>
      <c r="D1053" s="347" t="str">
        <f t="shared" si="18"/>
        <v/>
      </c>
    </row>
    <row r="1054" spans="1:4" ht="36" customHeight="1">
      <c r="A1054" s="351" t="s">
        <v>110</v>
      </c>
      <c r="B1054" s="352"/>
      <c r="C1054" s="352"/>
      <c r="D1054" s="347" t="str">
        <f t="shared" si="18"/>
        <v/>
      </c>
    </row>
    <row r="1055" spans="1:4" ht="36" customHeight="1">
      <c r="A1055" s="351" t="s">
        <v>111</v>
      </c>
      <c r="B1055" s="352"/>
      <c r="C1055" s="352"/>
      <c r="D1055" s="347" t="str">
        <f t="shared" si="18"/>
        <v/>
      </c>
    </row>
    <row r="1056" spans="1:4" ht="36" customHeight="1">
      <c r="A1056" s="351" t="s">
        <v>862</v>
      </c>
      <c r="B1056" s="352"/>
      <c r="C1056" s="352"/>
      <c r="D1056" s="347" t="str">
        <f t="shared" si="18"/>
        <v/>
      </c>
    </row>
    <row r="1057" spans="1:4" ht="36" customHeight="1">
      <c r="A1057" s="348" t="s">
        <v>863</v>
      </c>
      <c r="B1057" s="349">
        <v>12511</v>
      </c>
      <c r="C1057" s="349">
        <v>67000</v>
      </c>
      <c r="D1057" s="347">
        <f t="shared" si="18"/>
        <v>4.3550000000000004</v>
      </c>
    </row>
    <row r="1058" spans="1:4" ht="36" customHeight="1">
      <c r="A1058" s="355" t="s">
        <v>864</v>
      </c>
      <c r="B1058" s="352"/>
      <c r="C1058" s="352"/>
      <c r="D1058" s="347" t="str">
        <f t="shared" si="18"/>
        <v/>
      </c>
    </row>
    <row r="1059" spans="1:4" ht="36" customHeight="1">
      <c r="A1059" s="348" t="s">
        <v>865</v>
      </c>
      <c r="B1059" s="349">
        <v>29198</v>
      </c>
      <c r="C1059" s="349"/>
      <c r="D1059" s="347">
        <f t="shared" si="18"/>
        <v>-1</v>
      </c>
    </row>
    <row r="1060" spans="1:4" ht="36" customHeight="1">
      <c r="A1060" s="239" t="s">
        <v>866</v>
      </c>
      <c r="B1060" s="236">
        <f>SUM(B1061:B1065)</f>
        <v>0</v>
      </c>
      <c r="C1060" s="236">
        <f>((((SUM(C1061:C1065))+0)+0)+0)+0</f>
        <v>0</v>
      </c>
      <c r="D1060" s="347" t="str">
        <f t="shared" si="18"/>
        <v/>
      </c>
    </row>
    <row r="1061" spans="1:4" ht="36" customHeight="1">
      <c r="A1061" s="351" t="s">
        <v>867</v>
      </c>
      <c r="B1061" s="352"/>
      <c r="C1061" s="352"/>
      <c r="D1061" s="347" t="str">
        <f t="shared" si="18"/>
        <v/>
      </c>
    </row>
    <row r="1062" spans="1:4" ht="36" customHeight="1">
      <c r="A1062" s="351" t="s">
        <v>868</v>
      </c>
      <c r="B1062" s="352"/>
      <c r="C1062" s="352"/>
      <c r="D1062" s="347" t="str">
        <f t="shared" si="18"/>
        <v/>
      </c>
    </row>
    <row r="1063" spans="1:4" ht="36" customHeight="1">
      <c r="A1063" s="351" t="s">
        <v>869</v>
      </c>
      <c r="B1063" s="352"/>
      <c r="C1063" s="352"/>
      <c r="D1063" s="347" t="str">
        <f t="shared" si="18"/>
        <v/>
      </c>
    </row>
    <row r="1064" spans="1:4" ht="36" customHeight="1">
      <c r="A1064" s="351" t="s">
        <v>870</v>
      </c>
      <c r="B1064" s="352"/>
      <c r="C1064" s="352"/>
      <c r="D1064" s="347" t="str">
        <f t="shared" si="18"/>
        <v/>
      </c>
    </row>
    <row r="1065" spans="1:4" ht="36" customHeight="1">
      <c r="A1065" s="351" t="s">
        <v>866</v>
      </c>
      <c r="B1065" s="352"/>
      <c r="C1065" s="352"/>
      <c r="D1065" s="347" t="str">
        <f t="shared" si="18"/>
        <v/>
      </c>
    </row>
    <row r="1066" spans="1:4" ht="36" customHeight="1">
      <c r="A1066" s="231" t="s">
        <v>73</v>
      </c>
      <c r="B1066" s="278">
        <f>SUM(B1067,B1077,B1083)</f>
        <v>204</v>
      </c>
      <c r="C1066" s="278">
        <f>SUM(C1067,C1077,C1083)</f>
        <v>0</v>
      </c>
      <c r="D1066" s="354">
        <f t="shared" si="18"/>
        <v>-1</v>
      </c>
    </row>
    <row r="1067" spans="1:4" ht="36" customHeight="1">
      <c r="A1067" s="239" t="s">
        <v>871</v>
      </c>
      <c r="B1067" s="158">
        <f>SUM(B1068:B1076)</f>
        <v>42</v>
      </c>
      <c r="C1067" s="158">
        <f>((((SUM(C1068:C1076))+0)+0)+0)+0</f>
        <v>0</v>
      </c>
      <c r="D1067" s="347">
        <f t="shared" si="18"/>
        <v>-1</v>
      </c>
    </row>
    <row r="1068" spans="1:4" ht="36" customHeight="1">
      <c r="A1068" s="348" t="s">
        <v>109</v>
      </c>
      <c r="B1068" s="349"/>
      <c r="C1068" s="349"/>
      <c r="D1068" s="347" t="str">
        <f t="shared" si="18"/>
        <v/>
      </c>
    </row>
    <row r="1069" spans="1:4" ht="36" customHeight="1">
      <c r="A1069" s="348" t="s">
        <v>110</v>
      </c>
      <c r="B1069" s="349"/>
      <c r="C1069" s="349"/>
      <c r="D1069" s="347" t="str">
        <f t="shared" si="18"/>
        <v/>
      </c>
    </row>
    <row r="1070" spans="1:4" ht="36" customHeight="1">
      <c r="A1070" s="351" t="s">
        <v>111</v>
      </c>
      <c r="B1070" s="352"/>
      <c r="C1070" s="352"/>
      <c r="D1070" s="347" t="str">
        <f t="shared" si="18"/>
        <v/>
      </c>
    </row>
    <row r="1071" spans="1:4" ht="36" customHeight="1">
      <c r="A1071" s="351" t="s">
        <v>872</v>
      </c>
      <c r="B1071" s="352"/>
      <c r="C1071" s="352"/>
      <c r="D1071" s="347" t="str">
        <f t="shared" si="18"/>
        <v/>
      </c>
    </row>
    <row r="1072" spans="1:4" ht="36" customHeight="1">
      <c r="A1072" s="351" t="s">
        <v>873</v>
      </c>
      <c r="B1072" s="352"/>
      <c r="C1072" s="352"/>
      <c r="D1072" s="347" t="str">
        <f t="shared" si="18"/>
        <v/>
      </c>
    </row>
    <row r="1073" spans="1:4" ht="36" customHeight="1">
      <c r="A1073" s="351" t="s">
        <v>874</v>
      </c>
      <c r="B1073" s="352"/>
      <c r="C1073" s="352"/>
      <c r="D1073" s="347" t="str">
        <f t="shared" si="18"/>
        <v/>
      </c>
    </row>
    <row r="1074" spans="1:4" ht="36" customHeight="1">
      <c r="A1074" s="351" t="s">
        <v>875</v>
      </c>
      <c r="B1074" s="352"/>
      <c r="C1074" s="352"/>
      <c r="D1074" s="347" t="str">
        <f t="shared" si="18"/>
        <v/>
      </c>
    </row>
    <row r="1075" spans="1:4" ht="36" customHeight="1">
      <c r="A1075" s="348" t="s">
        <v>118</v>
      </c>
      <c r="B1075" s="350"/>
      <c r="C1075" s="350"/>
      <c r="D1075" s="347" t="str">
        <f t="shared" si="18"/>
        <v/>
      </c>
    </row>
    <row r="1076" spans="1:4" ht="36" customHeight="1">
      <c r="A1076" s="348" t="s">
        <v>876</v>
      </c>
      <c r="B1076" s="349">
        <v>42</v>
      </c>
      <c r="C1076" s="349"/>
      <c r="D1076" s="347">
        <f t="shared" si="18"/>
        <v>-1</v>
      </c>
    </row>
    <row r="1077" spans="1:4" ht="36" customHeight="1">
      <c r="A1077" s="239" t="s">
        <v>877</v>
      </c>
      <c r="B1077" s="158">
        <f>SUM(B1078:B1082)</f>
        <v>162</v>
      </c>
      <c r="C1077" s="158">
        <f>((((SUM(C1078:C1082))+0)+0)+0)+0</f>
        <v>0</v>
      </c>
      <c r="D1077" s="347">
        <f t="shared" si="18"/>
        <v>-1</v>
      </c>
    </row>
    <row r="1078" spans="1:4" ht="36" customHeight="1">
      <c r="A1078" s="348" t="s">
        <v>109</v>
      </c>
      <c r="B1078" s="350"/>
      <c r="C1078" s="350"/>
      <c r="D1078" s="347" t="str">
        <f t="shared" si="18"/>
        <v/>
      </c>
    </row>
    <row r="1079" spans="1:4" ht="36" customHeight="1">
      <c r="A1079" s="351" t="s">
        <v>110</v>
      </c>
      <c r="B1079" s="352"/>
      <c r="C1079" s="352"/>
      <c r="D1079" s="347" t="str">
        <f t="shared" si="18"/>
        <v/>
      </c>
    </row>
    <row r="1080" spans="1:4" ht="36" customHeight="1">
      <c r="A1080" s="351" t="s">
        <v>111</v>
      </c>
      <c r="B1080" s="352"/>
      <c r="C1080" s="352"/>
      <c r="D1080" s="347" t="str">
        <f t="shared" si="18"/>
        <v/>
      </c>
    </row>
    <row r="1081" spans="1:4" ht="36" customHeight="1">
      <c r="A1081" s="351" t="s">
        <v>878</v>
      </c>
      <c r="B1081" s="352"/>
      <c r="C1081" s="352"/>
      <c r="D1081" s="347" t="str">
        <f t="shared" si="18"/>
        <v/>
      </c>
    </row>
    <row r="1082" spans="1:4" ht="36" customHeight="1">
      <c r="A1082" s="348" t="s">
        <v>879</v>
      </c>
      <c r="B1082" s="349">
        <v>162</v>
      </c>
      <c r="C1082" s="349"/>
      <c r="D1082" s="347">
        <f t="shared" si="18"/>
        <v>-1</v>
      </c>
    </row>
    <row r="1083" spans="1:4" ht="36" customHeight="1">
      <c r="A1083" s="239" t="s">
        <v>880</v>
      </c>
      <c r="B1083" s="158">
        <f>SUM(B1084:B1085)</f>
        <v>0</v>
      </c>
      <c r="C1083" s="158">
        <f>((((SUM(C1084:C1085))+0)+0)+0)+0</f>
        <v>0</v>
      </c>
      <c r="D1083" s="347" t="str">
        <f t="shared" si="18"/>
        <v/>
      </c>
    </row>
    <row r="1084" spans="1:4" ht="36" customHeight="1">
      <c r="A1084" s="351" t="s">
        <v>881</v>
      </c>
      <c r="B1084" s="352"/>
      <c r="C1084" s="352"/>
      <c r="D1084" s="347" t="str">
        <f t="shared" si="18"/>
        <v/>
      </c>
    </row>
    <row r="1085" spans="1:4" ht="36" customHeight="1">
      <c r="A1085" s="348" t="s">
        <v>880</v>
      </c>
      <c r="B1085" s="349"/>
      <c r="C1085" s="349"/>
      <c r="D1085" s="347" t="str">
        <f t="shared" si="18"/>
        <v/>
      </c>
    </row>
    <row r="1086" spans="1:4" ht="36" customHeight="1">
      <c r="A1086" s="231" t="s">
        <v>75</v>
      </c>
      <c r="B1086" s="278">
        <f>SUM(B1087,B1094,B1104,B1110)</f>
        <v>0</v>
      </c>
      <c r="C1086" s="278">
        <f>SUM(C1087,C1094,C1104,C1110)</f>
        <v>0</v>
      </c>
      <c r="D1086" s="354" t="str">
        <f t="shared" si="18"/>
        <v/>
      </c>
    </row>
    <row r="1087" spans="1:4" ht="36" customHeight="1">
      <c r="A1087" s="239" t="s">
        <v>882</v>
      </c>
      <c r="B1087" s="158">
        <f>SUM(B1088:B1093)</f>
        <v>0</v>
      </c>
      <c r="C1087" s="158">
        <f>((((SUM(C1088:C1093))+0)+0)+0)+0</f>
        <v>0</v>
      </c>
      <c r="D1087" s="347" t="str">
        <f t="shared" si="18"/>
        <v/>
      </c>
    </row>
    <row r="1088" spans="1:4" ht="36" customHeight="1">
      <c r="A1088" s="351" t="s">
        <v>109</v>
      </c>
      <c r="B1088" s="352"/>
      <c r="C1088" s="352"/>
      <c r="D1088" s="347" t="str">
        <f t="shared" si="18"/>
        <v/>
      </c>
    </row>
    <row r="1089" spans="1:4" ht="36" customHeight="1">
      <c r="A1089" s="348" t="s">
        <v>110</v>
      </c>
      <c r="B1089" s="349"/>
      <c r="C1089" s="349"/>
      <c r="D1089" s="347" t="str">
        <f t="shared" si="18"/>
        <v/>
      </c>
    </row>
    <row r="1090" spans="1:4" ht="36" customHeight="1">
      <c r="A1090" s="351" t="s">
        <v>111</v>
      </c>
      <c r="B1090" s="352"/>
      <c r="C1090" s="352"/>
      <c r="D1090" s="347" t="str">
        <f t="shared" si="18"/>
        <v/>
      </c>
    </row>
    <row r="1091" spans="1:4" ht="36" customHeight="1">
      <c r="A1091" s="351" t="s">
        <v>883</v>
      </c>
      <c r="B1091" s="352"/>
      <c r="C1091" s="352"/>
      <c r="D1091" s="347" t="str">
        <f t="shared" si="18"/>
        <v/>
      </c>
    </row>
    <row r="1092" spans="1:4" ht="36" customHeight="1">
      <c r="A1092" s="351" t="s">
        <v>118</v>
      </c>
      <c r="B1092" s="352"/>
      <c r="C1092" s="352"/>
      <c r="D1092" s="347" t="str">
        <f t="shared" ref="D1092:D1155" si="19">IF(B1092&gt;0,C1092/B1092-1,IF(B1092&lt;0,-(C1092/B1092-1),""))</f>
        <v/>
      </c>
    </row>
    <row r="1093" spans="1:4" ht="36" customHeight="1">
      <c r="A1093" s="351" t="s">
        <v>884</v>
      </c>
      <c r="B1093" s="352"/>
      <c r="C1093" s="352"/>
      <c r="D1093" s="347" t="str">
        <f t="shared" si="19"/>
        <v/>
      </c>
    </row>
    <row r="1094" spans="1:4" ht="36" customHeight="1">
      <c r="A1094" s="360" t="s">
        <v>885</v>
      </c>
      <c r="B1094" s="158">
        <f>SUM(B1095:B1103)</f>
        <v>0</v>
      </c>
      <c r="C1094" s="158">
        <f>((((SUM(C1095:C1103))+0)+0)+0)+0</f>
        <v>0</v>
      </c>
      <c r="D1094" s="347" t="str">
        <f t="shared" si="19"/>
        <v/>
      </c>
    </row>
    <row r="1095" spans="1:4" ht="36" customHeight="1">
      <c r="A1095" s="361" t="s">
        <v>886</v>
      </c>
      <c r="B1095" s="352"/>
      <c r="C1095" s="352"/>
      <c r="D1095" s="347" t="str">
        <f t="shared" si="19"/>
        <v/>
      </c>
    </row>
    <row r="1096" spans="1:4" ht="36" customHeight="1">
      <c r="A1096" s="361" t="s">
        <v>887</v>
      </c>
      <c r="B1096" s="352"/>
      <c r="C1096" s="352"/>
      <c r="D1096" s="347" t="str">
        <f t="shared" si="19"/>
        <v/>
      </c>
    </row>
    <row r="1097" spans="1:4" ht="36" customHeight="1">
      <c r="A1097" s="361" t="s">
        <v>888</v>
      </c>
      <c r="B1097" s="352"/>
      <c r="C1097" s="352"/>
      <c r="D1097" s="347" t="str">
        <f t="shared" si="19"/>
        <v/>
      </c>
    </row>
    <row r="1098" spans="1:4" ht="36" customHeight="1">
      <c r="A1098" s="362" t="s">
        <v>889</v>
      </c>
      <c r="B1098" s="349"/>
      <c r="C1098" s="349"/>
      <c r="D1098" s="347" t="str">
        <f t="shared" si="19"/>
        <v/>
      </c>
    </row>
    <row r="1099" spans="1:4" ht="36" customHeight="1">
      <c r="A1099" s="361" t="s">
        <v>890</v>
      </c>
      <c r="B1099" s="352"/>
      <c r="C1099" s="352"/>
      <c r="D1099" s="347" t="str">
        <f t="shared" si="19"/>
        <v/>
      </c>
    </row>
    <row r="1100" spans="1:4" ht="36" customHeight="1">
      <c r="A1100" s="362" t="s">
        <v>891</v>
      </c>
      <c r="B1100" s="349"/>
      <c r="C1100" s="349"/>
      <c r="D1100" s="347" t="str">
        <f t="shared" si="19"/>
        <v/>
      </c>
    </row>
    <row r="1101" spans="1:4" ht="36" customHeight="1">
      <c r="A1101" s="361" t="s">
        <v>892</v>
      </c>
      <c r="B1101" s="352"/>
      <c r="C1101" s="352"/>
      <c r="D1101" s="347" t="str">
        <f t="shared" si="19"/>
        <v/>
      </c>
    </row>
    <row r="1102" spans="1:4" ht="36" customHeight="1">
      <c r="A1102" s="361" t="s">
        <v>893</v>
      </c>
      <c r="B1102" s="352"/>
      <c r="C1102" s="352"/>
      <c r="D1102" s="347" t="str">
        <f t="shared" si="19"/>
        <v/>
      </c>
    </row>
    <row r="1103" spans="1:4" ht="36" customHeight="1">
      <c r="A1103" s="362" t="s">
        <v>894</v>
      </c>
      <c r="B1103" s="350"/>
      <c r="C1103" s="350"/>
      <c r="D1103" s="347" t="str">
        <f t="shared" si="19"/>
        <v/>
      </c>
    </row>
    <row r="1104" spans="1:4" ht="36" customHeight="1">
      <c r="A1104" s="239" t="s">
        <v>895</v>
      </c>
      <c r="B1104" s="158">
        <f>SUM(B1105:B1109)</f>
        <v>0</v>
      </c>
      <c r="C1104" s="158">
        <f>((((SUM(C1105:C1109))+0)+0)+0)+0</f>
        <v>0</v>
      </c>
      <c r="D1104" s="347" t="str">
        <f t="shared" si="19"/>
        <v/>
      </c>
    </row>
    <row r="1105" spans="1:4" ht="36" customHeight="1">
      <c r="A1105" s="351" t="s">
        <v>896</v>
      </c>
      <c r="B1105" s="352"/>
      <c r="C1105" s="352"/>
      <c r="D1105" s="347" t="str">
        <f t="shared" si="19"/>
        <v/>
      </c>
    </row>
    <row r="1106" spans="1:4" ht="36" customHeight="1">
      <c r="A1106" s="348" t="s">
        <v>897</v>
      </c>
      <c r="B1106" s="349"/>
      <c r="C1106" s="349"/>
      <c r="D1106" s="347" t="str">
        <f t="shared" si="19"/>
        <v/>
      </c>
    </row>
    <row r="1107" spans="1:4" ht="36" customHeight="1">
      <c r="A1107" s="348" t="s">
        <v>898</v>
      </c>
      <c r="B1107" s="349"/>
      <c r="C1107" s="349"/>
      <c r="D1107" s="347" t="str">
        <f t="shared" si="19"/>
        <v/>
      </c>
    </row>
    <row r="1108" spans="1:4" ht="36" customHeight="1">
      <c r="A1108" s="351" t="s">
        <v>899</v>
      </c>
      <c r="B1108" s="352"/>
      <c r="C1108" s="352"/>
      <c r="D1108" s="347" t="str">
        <f t="shared" si="19"/>
        <v/>
      </c>
    </row>
    <row r="1109" spans="1:4" ht="36" customHeight="1">
      <c r="A1109" s="348" t="s">
        <v>900</v>
      </c>
      <c r="B1109" s="349"/>
      <c r="C1109" s="349"/>
      <c r="D1109" s="347" t="str">
        <f t="shared" si="19"/>
        <v/>
      </c>
    </row>
    <row r="1110" spans="1:4" ht="36" customHeight="1">
      <c r="A1110" s="239" t="s">
        <v>901</v>
      </c>
      <c r="B1110" s="158">
        <f>SUM(B1111:B1112)</f>
        <v>0</v>
      </c>
      <c r="C1110" s="158">
        <f>((((SUM(C1111:C1112))+0)+0)+0)+0</f>
        <v>0</v>
      </c>
      <c r="D1110" s="347" t="str">
        <f t="shared" si="19"/>
        <v/>
      </c>
    </row>
    <row r="1111" spans="1:4" ht="36" customHeight="1">
      <c r="A1111" s="351" t="s">
        <v>902</v>
      </c>
      <c r="B1111" s="352"/>
      <c r="C1111" s="352"/>
      <c r="D1111" s="347" t="str">
        <f t="shared" si="19"/>
        <v/>
      </c>
    </row>
    <row r="1112" spans="1:4" ht="36" customHeight="1">
      <c r="A1112" s="348" t="s">
        <v>900</v>
      </c>
      <c r="B1112" s="349"/>
      <c r="C1112" s="349"/>
      <c r="D1112" s="347" t="str">
        <f t="shared" si="19"/>
        <v/>
      </c>
    </row>
    <row r="1113" spans="1:4" ht="36" customHeight="1">
      <c r="A1113" s="231" t="s">
        <v>77</v>
      </c>
      <c r="B1113" s="278">
        <f>SUM(B1114:B1122)</f>
        <v>0</v>
      </c>
      <c r="C1113" s="278">
        <f>((((SUM(C1114:C1122))+0)+0)+0)+0</f>
        <v>0</v>
      </c>
      <c r="D1113" s="354" t="str">
        <f t="shared" si="19"/>
        <v/>
      </c>
    </row>
    <row r="1114" spans="1:4" ht="36" customHeight="1">
      <c r="A1114" s="239" t="s">
        <v>903</v>
      </c>
      <c r="B1114" s="236"/>
      <c r="C1114" s="236"/>
      <c r="D1114" s="347" t="str">
        <f t="shared" si="19"/>
        <v/>
      </c>
    </row>
    <row r="1115" spans="1:4" ht="36" customHeight="1">
      <c r="A1115" s="239" t="s">
        <v>904</v>
      </c>
      <c r="B1115" s="236"/>
      <c r="C1115" s="236"/>
      <c r="D1115" s="347" t="str">
        <f t="shared" si="19"/>
        <v/>
      </c>
    </row>
    <row r="1116" spans="1:4" ht="36" customHeight="1">
      <c r="A1116" s="239" t="s">
        <v>905</v>
      </c>
      <c r="B1116" s="236"/>
      <c r="C1116" s="236"/>
      <c r="D1116" s="347" t="str">
        <f t="shared" si="19"/>
        <v/>
      </c>
    </row>
    <row r="1117" spans="1:4" ht="36" customHeight="1">
      <c r="A1117" s="239" t="s">
        <v>906</v>
      </c>
      <c r="B1117" s="236"/>
      <c r="C1117" s="236"/>
      <c r="D1117" s="347" t="str">
        <f t="shared" si="19"/>
        <v/>
      </c>
    </row>
    <row r="1118" spans="1:4" ht="36" customHeight="1">
      <c r="A1118" s="239" t="s">
        <v>907</v>
      </c>
      <c r="B1118" s="236"/>
      <c r="C1118" s="236"/>
      <c r="D1118" s="347" t="str">
        <f t="shared" si="19"/>
        <v/>
      </c>
    </row>
    <row r="1119" spans="1:4" ht="36" customHeight="1">
      <c r="A1119" s="239" t="s">
        <v>696</v>
      </c>
      <c r="B1119" s="236"/>
      <c r="C1119" s="236"/>
      <c r="D1119" s="347" t="str">
        <f t="shared" si="19"/>
        <v/>
      </c>
    </row>
    <row r="1120" spans="1:4" ht="36" customHeight="1">
      <c r="A1120" s="239" t="s">
        <v>908</v>
      </c>
      <c r="B1120" s="236"/>
      <c r="C1120" s="236"/>
      <c r="D1120" s="347" t="str">
        <f t="shared" si="19"/>
        <v/>
      </c>
    </row>
    <row r="1121" spans="1:4" ht="36" customHeight="1">
      <c r="A1121" s="239" t="s">
        <v>909</v>
      </c>
      <c r="B1121" s="236"/>
      <c r="C1121" s="236"/>
      <c r="D1121" s="347" t="str">
        <f t="shared" si="19"/>
        <v/>
      </c>
    </row>
    <row r="1122" spans="1:4" ht="36" customHeight="1">
      <c r="A1122" s="239" t="s">
        <v>910</v>
      </c>
      <c r="B1122" s="236"/>
      <c r="C1122" s="236"/>
      <c r="D1122" s="347" t="str">
        <f t="shared" si="19"/>
        <v/>
      </c>
    </row>
    <row r="1123" spans="1:4" ht="36" customHeight="1">
      <c r="A1123" s="231" t="s">
        <v>79</v>
      </c>
      <c r="B1123" s="278">
        <f>SUM(B1124,B1151,B1166)</f>
        <v>8123</v>
      </c>
      <c r="C1123" s="278">
        <f>SUM(C1124,C1151,C1166)</f>
        <v>351</v>
      </c>
      <c r="D1123" s="354">
        <f t="shared" si="19"/>
        <v>-0.95699999999999996</v>
      </c>
    </row>
    <row r="1124" spans="1:4" ht="36" customHeight="1">
      <c r="A1124" s="239" t="s">
        <v>911</v>
      </c>
      <c r="B1124" s="158">
        <f>SUM(B1125:B1150)</f>
        <v>8123</v>
      </c>
      <c r="C1124" s="158">
        <f>((((SUM(C1125:C1150))+0)+0)+0)+0</f>
        <v>351</v>
      </c>
      <c r="D1124" s="347">
        <f t="shared" si="19"/>
        <v>-0.95699999999999996</v>
      </c>
    </row>
    <row r="1125" spans="1:4" ht="36" customHeight="1">
      <c r="A1125" s="348" t="s">
        <v>109</v>
      </c>
      <c r="B1125" s="349">
        <v>161</v>
      </c>
      <c r="C1125" s="349">
        <v>150</v>
      </c>
      <c r="D1125" s="347">
        <f t="shared" si="19"/>
        <v>-6.8000000000000005E-2</v>
      </c>
    </row>
    <row r="1126" spans="1:4" ht="36" customHeight="1">
      <c r="A1126" s="351" t="s">
        <v>110</v>
      </c>
      <c r="B1126" s="352"/>
      <c r="C1126" s="352">
        <v>41</v>
      </c>
      <c r="D1126" s="347" t="str">
        <f t="shared" si="19"/>
        <v/>
      </c>
    </row>
    <row r="1127" spans="1:4" ht="36" customHeight="1">
      <c r="A1127" s="348" t="s">
        <v>111</v>
      </c>
      <c r="B1127" s="349"/>
      <c r="C1127" s="349"/>
      <c r="D1127" s="347" t="str">
        <f t="shared" si="19"/>
        <v/>
      </c>
    </row>
    <row r="1128" spans="1:4" ht="36" customHeight="1">
      <c r="A1128" s="348" t="s">
        <v>912</v>
      </c>
      <c r="B1128" s="349">
        <v>195</v>
      </c>
      <c r="C1128" s="349">
        <v>160</v>
      </c>
      <c r="D1128" s="347">
        <f t="shared" si="19"/>
        <v>-0.17899999999999999</v>
      </c>
    </row>
    <row r="1129" spans="1:4" ht="36" customHeight="1">
      <c r="A1129" s="348" t="s">
        <v>913</v>
      </c>
      <c r="B1129" s="349"/>
      <c r="C1129" s="349"/>
      <c r="D1129" s="347" t="str">
        <f t="shared" si="19"/>
        <v/>
      </c>
    </row>
    <row r="1130" spans="1:4" ht="36" customHeight="1">
      <c r="A1130" s="348" t="s">
        <v>914</v>
      </c>
      <c r="B1130" s="349"/>
      <c r="C1130" s="349"/>
      <c r="D1130" s="347" t="str">
        <f t="shared" si="19"/>
        <v/>
      </c>
    </row>
    <row r="1131" spans="1:4" ht="36" customHeight="1">
      <c r="A1131" s="348" t="s">
        <v>915</v>
      </c>
      <c r="B1131" s="349"/>
      <c r="C1131" s="349"/>
      <c r="D1131" s="347" t="str">
        <f t="shared" si="19"/>
        <v/>
      </c>
    </row>
    <row r="1132" spans="1:4" ht="36" customHeight="1">
      <c r="A1132" s="348" t="s">
        <v>916</v>
      </c>
      <c r="B1132" s="349"/>
      <c r="C1132" s="349"/>
      <c r="D1132" s="347" t="str">
        <f t="shared" si="19"/>
        <v/>
      </c>
    </row>
    <row r="1133" spans="1:4" ht="36" customHeight="1">
      <c r="A1133" s="348" t="s">
        <v>917</v>
      </c>
      <c r="B1133" s="349">
        <v>7763</v>
      </c>
      <c r="C1133" s="349"/>
      <c r="D1133" s="347">
        <f t="shared" si="19"/>
        <v>-1</v>
      </c>
    </row>
    <row r="1134" spans="1:4" ht="36" customHeight="1">
      <c r="A1134" s="348" t="s">
        <v>918</v>
      </c>
      <c r="B1134" s="349"/>
      <c r="C1134" s="349"/>
      <c r="D1134" s="347" t="str">
        <f t="shared" si="19"/>
        <v/>
      </c>
    </row>
    <row r="1135" spans="1:4" ht="36" customHeight="1">
      <c r="A1135" s="348" t="s">
        <v>919</v>
      </c>
      <c r="B1135" s="349"/>
      <c r="C1135" s="349"/>
      <c r="D1135" s="347" t="str">
        <f t="shared" si="19"/>
        <v/>
      </c>
    </row>
    <row r="1136" spans="1:4" ht="36" customHeight="1">
      <c r="A1136" s="351" t="s">
        <v>920</v>
      </c>
      <c r="B1136" s="352"/>
      <c r="C1136" s="352"/>
      <c r="D1136" s="347" t="str">
        <f t="shared" si="19"/>
        <v/>
      </c>
    </row>
    <row r="1137" spans="1:4" ht="36" customHeight="1">
      <c r="A1137" s="351" t="s">
        <v>921</v>
      </c>
      <c r="B1137" s="352"/>
      <c r="C1137" s="352"/>
      <c r="D1137" s="347" t="str">
        <f t="shared" si="19"/>
        <v/>
      </c>
    </row>
    <row r="1138" spans="1:4" ht="36" customHeight="1">
      <c r="A1138" s="348" t="s">
        <v>922</v>
      </c>
      <c r="B1138" s="349"/>
      <c r="C1138" s="349"/>
      <c r="D1138" s="347" t="str">
        <f t="shared" si="19"/>
        <v/>
      </c>
    </row>
    <row r="1139" spans="1:4" ht="36" customHeight="1">
      <c r="A1139" s="351" t="s">
        <v>923</v>
      </c>
      <c r="B1139" s="352"/>
      <c r="C1139" s="352"/>
      <c r="D1139" s="347" t="str">
        <f t="shared" si="19"/>
        <v/>
      </c>
    </row>
    <row r="1140" spans="1:4" ht="36" customHeight="1">
      <c r="A1140" s="351" t="s">
        <v>924</v>
      </c>
      <c r="B1140" s="352"/>
      <c r="C1140" s="352"/>
      <c r="D1140" s="347" t="str">
        <f t="shared" si="19"/>
        <v/>
      </c>
    </row>
    <row r="1141" spans="1:4" ht="36" customHeight="1">
      <c r="A1141" s="351" t="s">
        <v>925</v>
      </c>
      <c r="B1141" s="352"/>
      <c r="C1141" s="352"/>
      <c r="D1141" s="347" t="str">
        <f t="shared" si="19"/>
        <v/>
      </c>
    </row>
    <row r="1142" spans="1:4" ht="36" customHeight="1">
      <c r="A1142" s="351" t="s">
        <v>926</v>
      </c>
      <c r="B1142" s="352"/>
      <c r="C1142" s="352"/>
      <c r="D1142" s="347" t="str">
        <f t="shared" si="19"/>
        <v/>
      </c>
    </row>
    <row r="1143" spans="1:4" ht="36" customHeight="1">
      <c r="A1143" s="351" t="s">
        <v>927</v>
      </c>
      <c r="B1143" s="352"/>
      <c r="C1143" s="352"/>
      <c r="D1143" s="347" t="str">
        <f t="shared" si="19"/>
        <v/>
      </c>
    </row>
    <row r="1144" spans="1:4" ht="36" customHeight="1">
      <c r="A1144" s="351" t="s">
        <v>928</v>
      </c>
      <c r="B1144" s="352"/>
      <c r="C1144" s="352"/>
      <c r="D1144" s="347" t="str">
        <f t="shared" si="19"/>
        <v/>
      </c>
    </row>
    <row r="1145" spans="1:4" ht="36" customHeight="1">
      <c r="A1145" s="351" t="s">
        <v>929</v>
      </c>
      <c r="B1145" s="352"/>
      <c r="C1145" s="352"/>
      <c r="D1145" s="347" t="str">
        <f t="shared" si="19"/>
        <v/>
      </c>
    </row>
    <row r="1146" spans="1:4" ht="36" customHeight="1">
      <c r="A1146" s="351" t="s">
        <v>930</v>
      </c>
      <c r="B1146" s="352"/>
      <c r="C1146" s="352"/>
      <c r="D1146" s="347" t="str">
        <f t="shared" si="19"/>
        <v/>
      </c>
    </row>
    <row r="1147" spans="1:4" ht="36" customHeight="1">
      <c r="A1147" s="351" t="s">
        <v>931</v>
      </c>
      <c r="B1147" s="352"/>
      <c r="C1147" s="352"/>
      <c r="D1147" s="347" t="str">
        <f t="shared" si="19"/>
        <v/>
      </c>
    </row>
    <row r="1148" spans="1:4" ht="36" customHeight="1">
      <c r="A1148" s="348" t="s">
        <v>932</v>
      </c>
      <c r="B1148" s="349"/>
      <c r="C1148" s="349"/>
      <c r="D1148" s="347" t="str">
        <f t="shared" si="19"/>
        <v/>
      </c>
    </row>
    <row r="1149" spans="1:4" ht="36" customHeight="1">
      <c r="A1149" s="348" t="s">
        <v>118</v>
      </c>
      <c r="B1149" s="349"/>
      <c r="C1149" s="349"/>
      <c r="D1149" s="347" t="str">
        <f t="shared" si="19"/>
        <v/>
      </c>
    </row>
    <row r="1150" spans="1:4" ht="36" customHeight="1">
      <c r="A1150" s="348" t="s">
        <v>933</v>
      </c>
      <c r="B1150" s="349">
        <v>4</v>
      </c>
      <c r="C1150" s="349"/>
      <c r="D1150" s="347">
        <f t="shared" si="19"/>
        <v>-1</v>
      </c>
    </row>
    <row r="1151" spans="1:4" ht="36" customHeight="1">
      <c r="A1151" s="239" t="s">
        <v>934</v>
      </c>
      <c r="B1151" s="158">
        <f>SUM(B1152:B1165)</f>
        <v>0</v>
      </c>
      <c r="C1151" s="158">
        <f>((((SUM(C1152:C1165))+0)+0)+0)+0</f>
        <v>0</v>
      </c>
      <c r="D1151" s="347" t="str">
        <f t="shared" si="19"/>
        <v/>
      </c>
    </row>
    <row r="1152" spans="1:4" ht="36" customHeight="1">
      <c r="A1152" s="351" t="s">
        <v>109</v>
      </c>
      <c r="B1152" s="352"/>
      <c r="C1152" s="352"/>
      <c r="D1152" s="347" t="str">
        <f t="shared" si="19"/>
        <v/>
      </c>
    </row>
    <row r="1153" spans="1:4" ht="36" customHeight="1">
      <c r="A1153" s="351" t="s">
        <v>110</v>
      </c>
      <c r="B1153" s="352"/>
      <c r="C1153" s="352"/>
      <c r="D1153" s="347" t="str">
        <f t="shared" si="19"/>
        <v/>
      </c>
    </row>
    <row r="1154" spans="1:4" ht="36" customHeight="1">
      <c r="A1154" s="351" t="s">
        <v>111</v>
      </c>
      <c r="B1154" s="352"/>
      <c r="C1154" s="352"/>
      <c r="D1154" s="347" t="str">
        <f t="shared" si="19"/>
        <v/>
      </c>
    </row>
    <row r="1155" spans="1:4" ht="36" customHeight="1">
      <c r="A1155" s="351" t="s">
        <v>935</v>
      </c>
      <c r="B1155" s="352"/>
      <c r="C1155" s="352"/>
      <c r="D1155" s="347" t="str">
        <f t="shared" si="19"/>
        <v/>
      </c>
    </row>
    <row r="1156" spans="1:4" ht="36" customHeight="1">
      <c r="A1156" s="348" t="s">
        <v>936</v>
      </c>
      <c r="B1156" s="349"/>
      <c r="C1156" s="349"/>
      <c r="D1156" s="347" t="str">
        <f t="shared" ref="D1156:D1219" si="20">IF(B1156&gt;0,C1156/B1156-1,IF(B1156&lt;0,-(C1156/B1156-1),""))</f>
        <v/>
      </c>
    </row>
    <row r="1157" spans="1:4" ht="36" customHeight="1">
      <c r="A1157" s="348" t="s">
        <v>937</v>
      </c>
      <c r="B1157" s="349"/>
      <c r="C1157" s="349"/>
      <c r="D1157" s="347" t="str">
        <f t="shared" si="20"/>
        <v/>
      </c>
    </row>
    <row r="1158" spans="1:4" ht="36" customHeight="1">
      <c r="A1158" s="348" t="s">
        <v>938</v>
      </c>
      <c r="B1158" s="349"/>
      <c r="C1158" s="349"/>
      <c r="D1158" s="347" t="str">
        <f t="shared" si="20"/>
        <v/>
      </c>
    </row>
    <row r="1159" spans="1:4" ht="36" customHeight="1">
      <c r="A1159" s="348" t="s">
        <v>939</v>
      </c>
      <c r="B1159" s="349"/>
      <c r="C1159" s="349"/>
      <c r="D1159" s="347" t="str">
        <f t="shared" si="20"/>
        <v/>
      </c>
    </row>
    <row r="1160" spans="1:4" ht="36" customHeight="1">
      <c r="A1160" s="351" t="s">
        <v>940</v>
      </c>
      <c r="B1160" s="352"/>
      <c r="C1160" s="352"/>
      <c r="D1160" s="347" t="str">
        <f t="shared" si="20"/>
        <v/>
      </c>
    </row>
    <row r="1161" spans="1:4" ht="36" customHeight="1">
      <c r="A1161" s="351" t="s">
        <v>941</v>
      </c>
      <c r="B1161" s="352"/>
      <c r="C1161" s="352"/>
      <c r="D1161" s="347" t="str">
        <f t="shared" si="20"/>
        <v/>
      </c>
    </row>
    <row r="1162" spans="1:4" ht="36" customHeight="1">
      <c r="A1162" s="351" t="s">
        <v>942</v>
      </c>
      <c r="B1162" s="352"/>
      <c r="C1162" s="352"/>
      <c r="D1162" s="347" t="str">
        <f t="shared" si="20"/>
        <v/>
      </c>
    </row>
    <row r="1163" spans="1:4" ht="36" customHeight="1">
      <c r="A1163" s="351" t="s">
        <v>943</v>
      </c>
      <c r="B1163" s="352"/>
      <c r="C1163" s="352"/>
      <c r="D1163" s="347" t="str">
        <f t="shared" si="20"/>
        <v/>
      </c>
    </row>
    <row r="1164" spans="1:4" ht="36" customHeight="1">
      <c r="A1164" s="351" t="s">
        <v>944</v>
      </c>
      <c r="B1164" s="352"/>
      <c r="C1164" s="352"/>
      <c r="D1164" s="347" t="str">
        <f t="shared" si="20"/>
        <v/>
      </c>
    </row>
    <row r="1165" spans="1:4" ht="36" customHeight="1">
      <c r="A1165" s="348" t="s">
        <v>945</v>
      </c>
      <c r="B1165" s="349"/>
      <c r="C1165" s="349"/>
      <c r="D1165" s="347" t="str">
        <f t="shared" si="20"/>
        <v/>
      </c>
    </row>
    <row r="1166" spans="1:4" ht="36" customHeight="1">
      <c r="A1166" s="239" t="s">
        <v>946</v>
      </c>
      <c r="B1166" s="158">
        <f>B1167</f>
        <v>0</v>
      </c>
      <c r="C1166" s="158">
        <f>((((C1167)+0)+0)+0)+0</f>
        <v>0</v>
      </c>
      <c r="D1166" s="347" t="str">
        <f t="shared" si="20"/>
        <v/>
      </c>
    </row>
    <row r="1167" spans="1:4" ht="36" customHeight="1">
      <c r="A1167" s="348" t="s">
        <v>946</v>
      </c>
      <c r="B1167" s="349"/>
      <c r="C1167" s="349"/>
      <c r="D1167" s="347" t="str">
        <f t="shared" si="20"/>
        <v/>
      </c>
    </row>
    <row r="1168" spans="1:4" ht="36" customHeight="1">
      <c r="A1168" s="231" t="s">
        <v>81</v>
      </c>
      <c r="B1168" s="278">
        <f>SUM(B1169,B1181,B1185)</f>
        <v>4797</v>
      </c>
      <c r="C1168" s="278">
        <f>SUM(C1169,C1181,C1185)</f>
        <v>11734</v>
      </c>
      <c r="D1168" s="354">
        <f t="shared" si="20"/>
        <v>1.446</v>
      </c>
    </row>
    <row r="1169" spans="1:4" ht="36" customHeight="1">
      <c r="A1169" s="239" t="s">
        <v>947</v>
      </c>
      <c r="B1169" s="158">
        <f>SUM(B1170:B1180)</f>
        <v>2767</v>
      </c>
      <c r="C1169" s="158">
        <f>((((SUM(C1170:C1180))+0)+0)+0)+0</f>
        <v>10000</v>
      </c>
      <c r="D1169" s="347">
        <f t="shared" si="20"/>
        <v>2.6139999999999999</v>
      </c>
    </row>
    <row r="1170" spans="1:4" ht="36" customHeight="1">
      <c r="A1170" s="351" t="s">
        <v>948</v>
      </c>
      <c r="B1170" s="352"/>
      <c r="C1170" s="352"/>
      <c r="D1170" s="347" t="str">
        <f t="shared" si="20"/>
        <v/>
      </c>
    </row>
    <row r="1171" spans="1:4" ht="36" customHeight="1">
      <c r="A1171" s="351" t="s">
        <v>949</v>
      </c>
      <c r="B1171" s="352"/>
      <c r="C1171" s="352"/>
      <c r="D1171" s="347" t="str">
        <f t="shared" si="20"/>
        <v/>
      </c>
    </row>
    <row r="1172" spans="1:4" ht="36" customHeight="1">
      <c r="A1172" s="348" t="s">
        <v>950</v>
      </c>
      <c r="B1172" s="350"/>
      <c r="C1172" s="350"/>
      <c r="D1172" s="347" t="str">
        <f t="shared" si="20"/>
        <v/>
      </c>
    </row>
    <row r="1173" spans="1:4" ht="36" customHeight="1">
      <c r="A1173" s="351" t="s">
        <v>951</v>
      </c>
      <c r="B1173" s="352"/>
      <c r="C1173" s="352"/>
      <c r="D1173" s="347" t="str">
        <f t="shared" si="20"/>
        <v/>
      </c>
    </row>
    <row r="1174" spans="1:4" ht="36" customHeight="1">
      <c r="A1174" s="348" t="s">
        <v>952</v>
      </c>
      <c r="B1174" s="349"/>
      <c r="C1174" s="349"/>
      <c r="D1174" s="347" t="str">
        <f t="shared" si="20"/>
        <v/>
      </c>
    </row>
    <row r="1175" spans="1:4" ht="36" customHeight="1">
      <c r="A1175" s="348" t="s">
        <v>953</v>
      </c>
      <c r="B1175" s="350">
        <v>2605</v>
      </c>
      <c r="C1175" s="350"/>
      <c r="D1175" s="347">
        <f t="shared" si="20"/>
        <v>-1</v>
      </c>
    </row>
    <row r="1176" spans="1:4" ht="36" customHeight="1">
      <c r="A1176" s="351" t="s">
        <v>954</v>
      </c>
      <c r="B1176" s="352"/>
      <c r="C1176" s="352"/>
      <c r="D1176" s="347" t="str">
        <f t="shared" si="20"/>
        <v/>
      </c>
    </row>
    <row r="1177" spans="1:4" ht="36" customHeight="1">
      <c r="A1177" s="351" t="s">
        <v>955</v>
      </c>
      <c r="B1177" s="352"/>
      <c r="C1177" s="352"/>
      <c r="D1177" s="347" t="str">
        <f t="shared" si="20"/>
        <v/>
      </c>
    </row>
    <row r="1178" spans="1:4" ht="36" customHeight="1">
      <c r="A1178" s="351" t="s">
        <v>956</v>
      </c>
      <c r="B1178" s="352"/>
      <c r="C1178" s="352"/>
      <c r="D1178" s="347" t="str">
        <f t="shared" si="20"/>
        <v/>
      </c>
    </row>
    <row r="1179" spans="1:4" ht="36" customHeight="1">
      <c r="A1179" s="351" t="s">
        <v>957</v>
      </c>
      <c r="B1179" s="352">
        <v>162</v>
      </c>
      <c r="C1179" s="352">
        <v>10000</v>
      </c>
      <c r="D1179" s="347">
        <f t="shared" si="20"/>
        <v>60.728000000000002</v>
      </c>
    </row>
    <row r="1180" spans="1:4" ht="36" customHeight="1">
      <c r="A1180" s="348" t="s">
        <v>958</v>
      </c>
      <c r="B1180" s="349"/>
      <c r="C1180" s="349"/>
      <c r="D1180" s="347" t="str">
        <f t="shared" si="20"/>
        <v/>
      </c>
    </row>
    <row r="1181" spans="1:4" ht="36" customHeight="1">
      <c r="A1181" s="239" t="s">
        <v>959</v>
      </c>
      <c r="B1181" s="158">
        <f>SUM(B1182:B1184)</f>
        <v>2030</v>
      </c>
      <c r="C1181" s="158">
        <f>((((SUM(C1182:C1184))+0)+0)+0)+0</f>
        <v>1734</v>
      </c>
      <c r="D1181" s="347">
        <f t="shared" si="20"/>
        <v>-0.14599999999999999</v>
      </c>
    </row>
    <row r="1182" spans="1:4" ht="36" customHeight="1">
      <c r="A1182" s="348" t="s">
        <v>960</v>
      </c>
      <c r="B1182" s="349">
        <v>2030</v>
      </c>
      <c r="C1182" s="349">
        <v>1734</v>
      </c>
      <c r="D1182" s="347">
        <f t="shared" si="20"/>
        <v>-0.14599999999999999</v>
      </c>
    </row>
    <row r="1183" spans="1:4" ht="36" customHeight="1">
      <c r="A1183" s="351" t="s">
        <v>961</v>
      </c>
      <c r="B1183" s="352"/>
      <c r="C1183" s="352"/>
      <c r="D1183" s="347" t="str">
        <f t="shared" si="20"/>
        <v/>
      </c>
    </row>
    <row r="1184" spans="1:4" ht="36" customHeight="1">
      <c r="A1184" s="348" t="s">
        <v>962</v>
      </c>
      <c r="B1184" s="350"/>
      <c r="C1184" s="350"/>
      <c r="D1184" s="347" t="str">
        <f t="shared" si="20"/>
        <v/>
      </c>
    </row>
    <row r="1185" spans="1:4" ht="36" customHeight="1">
      <c r="A1185" s="239" t="s">
        <v>963</v>
      </c>
      <c r="B1185" s="158">
        <f>SUM(B1186:B1188)</f>
        <v>0</v>
      </c>
      <c r="C1185" s="158">
        <f>((((SUM(C1186:C1188))+0)+0)+0)+0</f>
        <v>0</v>
      </c>
      <c r="D1185" s="347" t="str">
        <f t="shared" si="20"/>
        <v/>
      </c>
    </row>
    <row r="1186" spans="1:4" ht="36" customHeight="1">
      <c r="A1186" s="351" t="s">
        <v>964</v>
      </c>
      <c r="B1186" s="352"/>
      <c r="C1186" s="352"/>
      <c r="D1186" s="347" t="str">
        <f t="shared" si="20"/>
        <v/>
      </c>
    </row>
    <row r="1187" spans="1:4" ht="36" customHeight="1">
      <c r="A1187" s="348" t="s">
        <v>965</v>
      </c>
      <c r="B1187" s="349"/>
      <c r="C1187" s="349"/>
      <c r="D1187" s="347" t="str">
        <f t="shared" si="20"/>
        <v/>
      </c>
    </row>
    <row r="1188" spans="1:4" ht="36" customHeight="1">
      <c r="A1188" s="348" t="s">
        <v>966</v>
      </c>
      <c r="B1188" s="349"/>
      <c r="C1188" s="349"/>
      <c r="D1188" s="347" t="str">
        <f t="shared" si="20"/>
        <v/>
      </c>
    </row>
    <row r="1189" spans="1:4" ht="36" customHeight="1">
      <c r="A1189" s="231" t="s">
        <v>83</v>
      </c>
      <c r="B1189" s="278">
        <f>SUM(B1190,B1208,B1215,B1221)</f>
        <v>0</v>
      </c>
      <c r="C1189" s="278">
        <f>SUM(C1190,C1208,C1215,C1221)</f>
        <v>0</v>
      </c>
      <c r="D1189" s="354" t="str">
        <f t="shared" si="20"/>
        <v/>
      </c>
    </row>
    <row r="1190" spans="1:4" ht="36" customHeight="1">
      <c r="A1190" s="239" t="s">
        <v>967</v>
      </c>
      <c r="B1190" s="158">
        <f>SUM(B1191:B1207)</f>
        <v>0</v>
      </c>
      <c r="C1190" s="158">
        <f>((((SUM(C1191:C1207))+0)+0)+0)+0</f>
        <v>0</v>
      </c>
      <c r="D1190" s="347" t="str">
        <f t="shared" si="20"/>
        <v/>
      </c>
    </row>
    <row r="1191" spans="1:4" ht="36" customHeight="1">
      <c r="A1191" s="348" t="s">
        <v>109</v>
      </c>
      <c r="B1191" s="349"/>
      <c r="C1191" s="349"/>
      <c r="D1191" s="347" t="str">
        <f t="shared" si="20"/>
        <v/>
      </c>
    </row>
    <row r="1192" spans="1:4" ht="36" customHeight="1">
      <c r="A1192" s="351" t="s">
        <v>110</v>
      </c>
      <c r="B1192" s="352"/>
      <c r="C1192" s="352"/>
      <c r="D1192" s="347" t="str">
        <f t="shared" si="20"/>
        <v/>
      </c>
    </row>
    <row r="1193" spans="1:4" ht="36" customHeight="1">
      <c r="A1193" s="348" t="s">
        <v>111</v>
      </c>
      <c r="B1193" s="349"/>
      <c r="C1193" s="349"/>
      <c r="D1193" s="347" t="str">
        <f t="shared" si="20"/>
        <v/>
      </c>
    </row>
    <row r="1194" spans="1:4" ht="36" customHeight="1">
      <c r="A1194" s="351" t="s">
        <v>968</v>
      </c>
      <c r="B1194" s="352"/>
      <c r="C1194" s="352"/>
      <c r="D1194" s="347" t="str">
        <f t="shared" si="20"/>
        <v/>
      </c>
    </row>
    <row r="1195" spans="1:4" ht="36" customHeight="1">
      <c r="A1195" s="351" t="s">
        <v>969</v>
      </c>
      <c r="B1195" s="352"/>
      <c r="C1195" s="352"/>
      <c r="D1195" s="347" t="str">
        <f t="shared" si="20"/>
        <v/>
      </c>
    </row>
    <row r="1196" spans="1:4" ht="36" customHeight="1">
      <c r="A1196" s="348" t="s">
        <v>970</v>
      </c>
      <c r="B1196" s="349"/>
      <c r="C1196" s="349"/>
      <c r="D1196" s="347" t="str">
        <f t="shared" si="20"/>
        <v/>
      </c>
    </row>
    <row r="1197" spans="1:4" ht="36" customHeight="1">
      <c r="A1197" s="351" t="s">
        <v>971</v>
      </c>
      <c r="B1197" s="352"/>
      <c r="C1197" s="352"/>
      <c r="D1197" s="347" t="str">
        <f t="shared" si="20"/>
        <v/>
      </c>
    </row>
    <row r="1198" spans="1:4" ht="36" customHeight="1">
      <c r="A1198" s="348" t="s">
        <v>972</v>
      </c>
      <c r="B1198" s="349"/>
      <c r="C1198" s="349"/>
      <c r="D1198" s="347" t="str">
        <f t="shared" si="20"/>
        <v/>
      </c>
    </row>
    <row r="1199" spans="1:4" ht="36" customHeight="1">
      <c r="A1199" s="351" t="s">
        <v>973</v>
      </c>
      <c r="B1199" s="352"/>
      <c r="C1199" s="352"/>
      <c r="D1199" s="347" t="str">
        <f t="shared" si="20"/>
        <v/>
      </c>
    </row>
    <row r="1200" spans="1:4" ht="36" customHeight="1">
      <c r="A1200" s="351" t="s">
        <v>974</v>
      </c>
      <c r="B1200" s="352"/>
      <c r="C1200" s="352"/>
      <c r="D1200" s="347" t="str">
        <f t="shared" si="20"/>
        <v/>
      </c>
    </row>
    <row r="1201" spans="1:4" ht="36" customHeight="1">
      <c r="A1201" s="348" t="s">
        <v>975</v>
      </c>
      <c r="B1201" s="349"/>
      <c r="C1201" s="349"/>
      <c r="D1201" s="347" t="str">
        <f t="shared" si="20"/>
        <v/>
      </c>
    </row>
    <row r="1202" spans="1:4" ht="36" customHeight="1">
      <c r="A1202" s="351" t="s">
        <v>976</v>
      </c>
      <c r="B1202" s="352"/>
      <c r="C1202" s="352"/>
      <c r="D1202" s="347" t="str">
        <f t="shared" si="20"/>
        <v/>
      </c>
    </row>
    <row r="1203" spans="1:4" ht="36" customHeight="1">
      <c r="A1203" s="363" t="s">
        <v>977</v>
      </c>
      <c r="B1203" s="352"/>
      <c r="C1203" s="352"/>
      <c r="D1203" s="347" t="str">
        <f t="shared" si="20"/>
        <v/>
      </c>
    </row>
    <row r="1204" spans="1:4" ht="36" customHeight="1">
      <c r="A1204" s="363" t="s">
        <v>978</v>
      </c>
      <c r="B1204" s="352"/>
      <c r="C1204" s="352"/>
      <c r="D1204" s="347" t="str">
        <f t="shared" si="20"/>
        <v/>
      </c>
    </row>
    <row r="1205" spans="1:4" ht="36" customHeight="1">
      <c r="A1205" s="359" t="s">
        <v>979</v>
      </c>
      <c r="B1205" s="350"/>
      <c r="C1205" s="350"/>
      <c r="D1205" s="347" t="str">
        <f t="shared" si="20"/>
        <v/>
      </c>
    </row>
    <row r="1206" spans="1:4" ht="36" customHeight="1">
      <c r="A1206" s="348" t="s">
        <v>118</v>
      </c>
      <c r="B1206" s="349"/>
      <c r="C1206" s="349"/>
      <c r="D1206" s="347" t="str">
        <f t="shared" si="20"/>
        <v/>
      </c>
    </row>
    <row r="1207" spans="1:4" ht="36" customHeight="1">
      <c r="A1207" s="348" t="s">
        <v>980</v>
      </c>
      <c r="B1207" s="349"/>
      <c r="C1207" s="349"/>
      <c r="D1207" s="347" t="str">
        <f t="shared" si="20"/>
        <v/>
      </c>
    </row>
    <row r="1208" spans="1:4" ht="36" customHeight="1">
      <c r="A1208" s="239" t="s">
        <v>981</v>
      </c>
      <c r="B1208" s="236">
        <f>SUM(B1209:B1214)</f>
        <v>0</v>
      </c>
      <c r="C1208" s="236">
        <f>((((SUM(C1209:C1214))+0)+0)+0)+0</f>
        <v>0</v>
      </c>
      <c r="D1208" s="347" t="str">
        <f t="shared" si="20"/>
        <v/>
      </c>
    </row>
    <row r="1209" spans="1:4" ht="36" customHeight="1">
      <c r="A1209" s="351" t="s">
        <v>982</v>
      </c>
      <c r="B1209" s="352"/>
      <c r="C1209" s="352"/>
      <c r="D1209" s="347" t="str">
        <f t="shared" si="20"/>
        <v/>
      </c>
    </row>
    <row r="1210" spans="1:4" ht="36" customHeight="1">
      <c r="A1210" s="351" t="s">
        <v>983</v>
      </c>
      <c r="B1210" s="352"/>
      <c r="C1210" s="352"/>
      <c r="D1210" s="347" t="str">
        <f t="shared" si="20"/>
        <v/>
      </c>
    </row>
    <row r="1211" spans="1:4" ht="36" customHeight="1">
      <c r="A1211" s="351" t="s">
        <v>984</v>
      </c>
      <c r="B1211" s="352"/>
      <c r="C1211" s="352"/>
      <c r="D1211" s="347" t="str">
        <f t="shared" si="20"/>
        <v/>
      </c>
    </row>
    <row r="1212" spans="1:4" ht="36" customHeight="1">
      <c r="A1212" s="363" t="s">
        <v>985</v>
      </c>
      <c r="B1212" s="352"/>
      <c r="C1212" s="352"/>
      <c r="D1212" s="347" t="str">
        <f t="shared" si="20"/>
        <v/>
      </c>
    </row>
    <row r="1213" spans="1:4" ht="36" customHeight="1">
      <c r="A1213" s="364" t="s">
        <v>986</v>
      </c>
      <c r="B1213" s="352"/>
      <c r="C1213" s="352"/>
      <c r="D1213" s="347" t="str">
        <f t="shared" si="20"/>
        <v/>
      </c>
    </row>
    <row r="1214" spans="1:4" ht="36" customHeight="1">
      <c r="A1214" s="351" t="s">
        <v>987</v>
      </c>
      <c r="B1214" s="352"/>
      <c r="C1214" s="352"/>
      <c r="D1214" s="347" t="str">
        <f t="shared" si="20"/>
        <v/>
      </c>
    </row>
    <row r="1215" spans="1:4" ht="36" customHeight="1">
      <c r="A1215" s="239" t="s">
        <v>988</v>
      </c>
      <c r="B1215" s="236">
        <f>SUM(B1216:B1220)</f>
        <v>0</v>
      </c>
      <c r="C1215" s="236">
        <f>((((SUM(C1216:C1220))+0)+0)+0)+0</f>
        <v>0</v>
      </c>
      <c r="D1215" s="347" t="str">
        <f t="shared" si="20"/>
        <v/>
      </c>
    </row>
    <row r="1216" spans="1:4" ht="36" customHeight="1">
      <c r="A1216" s="351" t="s">
        <v>989</v>
      </c>
      <c r="B1216" s="352"/>
      <c r="C1216" s="352"/>
      <c r="D1216" s="347" t="str">
        <f t="shared" si="20"/>
        <v/>
      </c>
    </row>
    <row r="1217" spans="1:4" ht="36" customHeight="1">
      <c r="A1217" s="351" t="s">
        <v>990</v>
      </c>
      <c r="B1217" s="352"/>
      <c r="C1217" s="352"/>
      <c r="D1217" s="347" t="str">
        <f t="shared" si="20"/>
        <v/>
      </c>
    </row>
    <row r="1218" spans="1:4" ht="36" customHeight="1">
      <c r="A1218" s="348" t="s">
        <v>991</v>
      </c>
      <c r="B1218" s="350"/>
      <c r="C1218" s="350"/>
      <c r="D1218" s="347" t="str">
        <f t="shared" si="20"/>
        <v/>
      </c>
    </row>
    <row r="1219" spans="1:4" ht="36" customHeight="1">
      <c r="A1219" s="351" t="s">
        <v>992</v>
      </c>
      <c r="B1219" s="352"/>
      <c r="C1219" s="352"/>
      <c r="D1219" s="347" t="str">
        <f t="shared" si="20"/>
        <v/>
      </c>
    </row>
    <row r="1220" spans="1:4" ht="36" customHeight="1">
      <c r="A1220" s="351" t="s">
        <v>993</v>
      </c>
      <c r="B1220" s="352"/>
      <c r="C1220" s="352"/>
      <c r="D1220" s="347" t="str">
        <f t="shared" ref="D1220:D1283" si="21">IF(B1220&gt;0,C1220/B1220-1,IF(B1220&lt;0,-(C1220/B1220-1),""))</f>
        <v/>
      </c>
    </row>
    <row r="1221" spans="1:4" ht="36" customHeight="1">
      <c r="A1221" s="239" t="s">
        <v>994</v>
      </c>
      <c r="B1221" s="158">
        <f>SUM(B1222:B1233)</f>
        <v>0</v>
      </c>
      <c r="C1221" s="158">
        <f>((((SUM(C1222:C1233))+0)+0)+0)+0</f>
        <v>0</v>
      </c>
      <c r="D1221" s="347" t="str">
        <f t="shared" si="21"/>
        <v/>
      </c>
    </row>
    <row r="1222" spans="1:4" ht="36" customHeight="1">
      <c r="A1222" s="351" t="s">
        <v>995</v>
      </c>
      <c r="B1222" s="352"/>
      <c r="C1222" s="352"/>
      <c r="D1222" s="347" t="str">
        <f t="shared" si="21"/>
        <v/>
      </c>
    </row>
    <row r="1223" spans="1:4" ht="36" customHeight="1">
      <c r="A1223" s="351" t="s">
        <v>996</v>
      </c>
      <c r="B1223" s="352"/>
      <c r="C1223" s="352"/>
      <c r="D1223" s="347" t="str">
        <f t="shared" si="21"/>
        <v/>
      </c>
    </row>
    <row r="1224" spans="1:4" ht="36" customHeight="1">
      <c r="A1224" s="351" t="s">
        <v>997</v>
      </c>
      <c r="B1224" s="352"/>
      <c r="C1224" s="352"/>
      <c r="D1224" s="347" t="str">
        <f t="shared" si="21"/>
        <v/>
      </c>
    </row>
    <row r="1225" spans="1:4" ht="36" customHeight="1">
      <c r="A1225" s="351" t="s">
        <v>998</v>
      </c>
      <c r="B1225" s="352"/>
      <c r="C1225" s="352"/>
      <c r="D1225" s="347" t="str">
        <f t="shared" si="21"/>
        <v/>
      </c>
    </row>
    <row r="1226" spans="1:4" ht="36" customHeight="1">
      <c r="A1226" s="351" t="s">
        <v>999</v>
      </c>
      <c r="B1226" s="352"/>
      <c r="C1226" s="352"/>
      <c r="D1226" s="347" t="str">
        <f t="shared" si="21"/>
        <v/>
      </c>
    </row>
    <row r="1227" spans="1:4" ht="36" customHeight="1">
      <c r="A1227" s="351" t="s">
        <v>1000</v>
      </c>
      <c r="B1227" s="352"/>
      <c r="C1227" s="352"/>
      <c r="D1227" s="347" t="str">
        <f t="shared" si="21"/>
        <v/>
      </c>
    </row>
    <row r="1228" spans="1:4" ht="36" customHeight="1">
      <c r="A1228" s="351" t="s">
        <v>1001</v>
      </c>
      <c r="B1228" s="352"/>
      <c r="C1228" s="352"/>
      <c r="D1228" s="347" t="str">
        <f t="shared" si="21"/>
        <v/>
      </c>
    </row>
    <row r="1229" spans="1:4" ht="36" customHeight="1">
      <c r="A1229" s="348" t="s">
        <v>1002</v>
      </c>
      <c r="B1229" s="349"/>
      <c r="C1229" s="349"/>
      <c r="D1229" s="347" t="str">
        <f t="shared" si="21"/>
        <v/>
      </c>
    </row>
    <row r="1230" spans="1:4" ht="36" customHeight="1">
      <c r="A1230" s="348" t="s">
        <v>1003</v>
      </c>
      <c r="B1230" s="349"/>
      <c r="C1230" s="349"/>
      <c r="D1230" s="347" t="str">
        <f t="shared" si="21"/>
        <v/>
      </c>
    </row>
    <row r="1231" spans="1:4" ht="36" customHeight="1">
      <c r="A1231" s="351" t="s">
        <v>1004</v>
      </c>
      <c r="B1231" s="352"/>
      <c r="C1231" s="352"/>
      <c r="D1231" s="347" t="str">
        <f t="shared" si="21"/>
        <v/>
      </c>
    </row>
    <row r="1232" spans="1:4" ht="36" customHeight="1">
      <c r="A1232" s="348" t="s">
        <v>1005</v>
      </c>
      <c r="B1232" s="349"/>
      <c r="C1232" s="349"/>
      <c r="D1232" s="347" t="str">
        <f t="shared" si="21"/>
        <v/>
      </c>
    </row>
    <row r="1233" spans="1:4" ht="36" customHeight="1">
      <c r="A1233" s="351" t="s">
        <v>1006</v>
      </c>
      <c r="B1233" s="352"/>
      <c r="C1233" s="352"/>
      <c r="D1233" s="347" t="str">
        <f t="shared" si="21"/>
        <v/>
      </c>
    </row>
    <row r="1234" spans="1:4" ht="36" customHeight="1">
      <c r="A1234" s="231" t="s">
        <v>85</v>
      </c>
      <c r="B1234" s="278">
        <f>SUM(B1235,B1246,B1253,B1261,B1274,B1278,B1282)</f>
        <v>721</v>
      </c>
      <c r="C1234" s="278">
        <f>SUM(C1235,C1246,C1253,C1261,C1274,C1278,C1282)</f>
        <v>789</v>
      </c>
      <c r="D1234" s="354">
        <f t="shared" si="21"/>
        <v>9.4E-2</v>
      </c>
    </row>
    <row r="1235" spans="1:4" ht="36" customHeight="1">
      <c r="A1235" s="239" t="s">
        <v>1007</v>
      </c>
      <c r="B1235" s="158">
        <f>SUM(B1236:B1245)</f>
        <v>131</v>
      </c>
      <c r="C1235" s="158">
        <f>((((SUM(C1236:C1245))+0)+0)+0)+0</f>
        <v>42</v>
      </c>
      <c r="D1235" s="347">
        <f t="shared" si="21"/>
        <v>-0.67900000000000005</v>
      </c>
    </row>
    <row r="1236" spans="1:4" ht="36" customHeight="1">
      <c r="A1236" s="348" t="s">
        <v>109</v>
      </c>
      <c r="B1236" s="349">
        <v>21</v>
      </c>
      <c r="C1236" s="349">
        <v>32</v>
      </c>
      <c r="D1236" s="347">
        <f t="shared" si="21"/>
        <v>0.52400000000000002</v>
      </c>
    </row>
    <row r="1237" spans="1:4" ht="36" customHeight="1">
      <c r="A1237" s="351" t="s">
        <v>110</v>
      </c>
      <c r="B1237" s="352">
        <v>110</v>
      </c>
      <c r="C1237" s="352"/>
      <c r="D1237" s="347">
        <f t="shared" si="21"/>
        <v>-1</v>
      </c>
    </row>
    <row r="1238" spans="1:4" ht="36" customHeight="1">
      <c r="A1238" s="351" t="s">
        <v>111</v>
      </c>
      <c r="B1238" s="352"/>
      <c r="C1238" s="352"/>
      <c r="D1238" s="347" t="str">
        <f t="shared" si="21"/>
        <v/>
      </c>
    </row>
    <row r="1239" spans="1:4" ht="36" customHeight="1">
      <c r="A1239" s="351" t="s">
        <v>1008</v>
      </c>
      <c r="B1239" s="352"/>
      <c r="C1239" s="352"/>
      <c r="D1239" s="347" t="str">
        <f t="shared" si="21"/>
        <v/>
      </c>
    </row>
    <row r="1240" spans="1:4" ht="36" customHeight="1">
      <c r="A1240" s="351" t="s">
        <v>1009</v>
      </c>
      <c r="B1240" s="352"/>
      <c r="C1240" s="352"/>
      <c r="D1240" s="347" t="str">
        <f t="shared" si="21"/>
        <v/>
      </c>
    </row>
    <row r="1241" spans="1:4" ht="36" customHeight="1">
      <c r="A1241" s="348" t="s">
        <v>1010</v>
      </c>
      <c r="B1241" s="350"/>
      <c r="C1241" s="350"/>
      <c r="D1241" s="347" t="str">
        <f t="shared" si="21"/>
        <v/>
      </c>
    </row>
    <row r="1242" spans="1:4" ht="36" customHeight="1">
      <c r="A1242" s="348" t="s">
        <v>1011</v>
      </c>
      <c r="B1242" s="350"/>
      <c r="C1242" s="350">
        <v>10</v>
      </c>
      <c r="D1242" s="347" t="str">
        <f t="shared" si="21"/>
        <v/>
      </c>
    </row>
    <row r="1243" spans="1:4" ht="36" customHeight="1">
      <c r="A1243" s="348" t="s">
        <v>1012</v>
      </c>
      <c r="B1243" s="349"/>
      <c r="C1243" s="349"/>
      <c r="D1243" s="347" t="str">
        <f t="shared" si="21"/>
        <v/>
      </c>
    </row>
    <row r="1244" spans="1:4" ht="36" customHeight="1">
      <c r="A1244" s="348" t="s">
        <v>118</v>
      </c>
      <c r="B1244" s="349"/>
      <c r="C1244" s="349"/>
      <c r="D1244" s="347" t="str">
        <f t="shared" si="21"/>
        <v/>
      </c>
    </row>
    <row r="1245" spans="1:4" ht="36" customHeight="1">
      <c r="A1245" s="351" t="s">
        <v>1013</v>
      </c>
      <c r="B1245" s="352"/>
      <c r="C1245" s="352"/>
      <c r="D1245" s="347" t="str">
        <f t="shared" si="21"/>
        <v/>
      </c>
    </row>
    <row r="1246" spans="1:4" ht="36" customHeight="1">
      <c r="A1246" s="239" t="s">
        <v>1014</v>
      </c>
      <c r="B1246" s="158">
        <f>SUM(B1247:B1252)</f>
        <v>585</v>
      </c>
      <c r="C1246" s="158">
        <f>((((SUM(C1247:C1252))+0)+0)+0)+0</f>
        <v>747</v>
      </c>
      <c r="D1246" s="347">
        <f t="shared" si="21"/>
        <v>0.27700000000000002</v>
      </c>
    </row>
    <row r="1247" spans="1:4" ht="36" customHeight="1">
      <c r="A1247" s="348" t="s">
        <v>109</v>
      </c>
      <c r="B1247" s="349">
        <v>455</v>
      </c>
      <c r="C1247" s="349">
        <v>547</v>
      </c>
      <c r="D1247" s="347">
        <f t="shared" si="21"/>
        <v>0.20200000000000001</v>
      </c>
    </row>
    <row r="1248" spans="1:4" ht="36" customHeight="1">
      <c r="A1248" s="351" t="s">
        <v>110</v>
      </c>
      <c r="B1248" s="352">
        <v>30</v>
      </c>
      <c r="C1248" s="352"/>
      <c r="D1248" s="347">
        <f t="shared" si="21"/>
        <v>-1</v>
      </c>
    </row>
    <row r="1249" spans="1:4" ht="36" customHeight="1">
      <c r="A1249" s="351" t="s">
        <v>111</v>
      </c>
      <c r="B1249" s="352"/>
      <c r="C1249" s="352"/>
      <c r="D1249" s="347" t="str">
        <f t="shared" si="21"/>
        <v/>
      </c>
    </row>
    <row r="1250" spans="1:4" ht="36" customHeight="1">
      <c r="A1250" s="348" t="s">
        <v>1015</v>
      </c>
      <c r="B1250" s="349">
        <v>100</v>
      </c>
      <c r="C1250" s="349">
        <v>200</v>
      </c>
      <c r="D1250" s="347">
        <f t="shared" si="21"/>
        <v>1</v>
      </c>
    </row>
    <row r="1251" spans="1:4" ht="36" customHeight="1">
      <c r="A1251" s="351" t="s">
        <v>118</v>
      </c>
      <c r="B1251" s="352"/>
      <c r="C1251" s="352"/>
      <c r="D1251" s="347" t="str">
        <f t="shared" si="21"/>
        <v/>
      </c>
    </row>
    <row r="1252" spans="1:4" ht="36" customHeight="1">
      <c r="A1252" s="348" t="s">
        <v>1016</v>
      </c>
      <c r="B1252" s="352"/>
      <c r="C1252" s="352"/>
      <c r="D1252" s="347" t="str">
        <f t="shared" si="21"/>
        <v/>
      </c>
    </row>
    <row r="1253" spans="1:4" ht="36" customHeight="1">
      <c r="A1253" s="239" t="s">
        <v>1017</v>
      </c>
      <c r="B1253" s="158">
        <f>SUM(B1254:B1260)</f>
        <v>0</v>
      </c>
      <c r="C1253" s="158">
        <f>((((SUM(C1254:C1260))+0)+0)+0)+0</f>
        <v>0</v>
      </c>
      <c r="D1253" s="347" t="str">
        <f t="shared" si="21"/>
        <v/>
      </c>
    </row>
    <row r="1254" spans="1:4" ht="36" customHeight="1">
      <c r="A1254" s="351" t="s">
        <v>109</v>
      </c>
      <c r="B1254" s="352"/>
      <c r="C1254" s="352"/>
      <c r="D1254" s="347" t="str">
        <f t="shared" si="21"/>
        <v/>
      </c>
    </row>
    <row r="1255" spans="1:4" ht="36" customHeight="1">
      <c r="A1255" s="351" t="s">
        <v>110</v>
      </c>
      <c r="B1255" s="352"/>
      <c r="C1255" s="352"/>
      <c r="D1255" s="347" t="str">
        <f t="shared" si="21"/>
        <v/>
      </c>
    </row>
    <row r="1256" spans="1:4" ht="36" customHeight="1">
      <c r="A1256" s="351" t="s">
        <v>111</v>
      </c>
      <c r="B1256" s="352"/>
      <c r="C1256" s="352"/>
      <c r="D1256" s="347" t="str">
        <f t="shared" si="21"/>
        <v/>
      </c>
    </row>
    <row r="1257" spans="1:4" ht="36" customHeight="1">
      <c r="A1257" s="348" t="s">
        <v>1018</v>
      </c>
      <c r="B1257" s="349"/>
      <c r="C1257" s="349"/>
      <c r="D1257" s="347" t="str">
        <f t="shared" si="21"/>
        <v/>
      </c>
    </row>
    <row r="1258" spans="1:4" ht="36" customHeight="1">
      <c r="A1258" s="348" t="s">
        <v>1019</v>
      </c>
      <c r="B1258" s="349"/>
      <c r="C1258" s="349"/>
      <c r="D1258" s="347" t="str">
        <f t="shared" si="21"/>
        <v/>
      </c>
    </row>
    <row r="1259" spans="1:4" ht="36" customHeight="1">
      <c r="A1259" s="348" t="s">
        <v>118</v>
      </c>
      <c r="B1259" s="349"/>
      <c r="C1259" s="349"/>
      <c r="D1259" s="347" t="str">
        <f t="shared" si="21"/>
        <v/>
      </c>
    </row>
    <row r="1260" spans="1:4" ht="36" customHeight="1">
      <c r="A1260" s="348" t="s">
        <v>1020</v>
      </c>
      <c r="B1260" s="352"/>
      <c r="C1260" s="352"/>
      <c r="D1260" s="347" t="str">
        <f t="shared" si="21"/>
        <v/>
      </c>
    </row>
    <row r="1261" spans="1:4" ht="36" customHeight="1">
      <c r="A1261" s="239" t="s">
        <v>1021</v>
      </c>
      <c r="B1261" s="158">
        <f>SUM(B1262:B1273)</f>
        <v>1</v>
      </c>
      <c r="C1261" s="158">
        <f>((((SUM(C1262:C1273))+0)+0)+0)+0</f>
        <v>0</v>
      </c>
      <c r="D1261" s="347">
        <f t="shared" si="21"/>
        <v>-1</v>
      </c>
    </row>
    <row r="1262" spans="1:4" ht="36" customHeight="1">
      <c r="A1262" s="348" t="s">
        <v>109</v>
      </c>
      <c r="B1262" s="350"/>
      <c r="C1262" s="350"/>
      <c r="D1262" s="347" t="str">
        <f t="shared" si="21"/>
        <v/>
      </c>
    </row>
    <row r="1263" spans="1:4" ht="36" customHeight="1">
      <c r="A1263" s="351" t="s">
        <v>110</v>
      </c>
      <c r="B1263" s="352"/>
      <c r="C1263" s="352"/>
      <c r="D1263" s="347" t="str">
        <f t="shared" si="21"/>
        <v/>
      </c>
    </row>
    <row r="1264" spans="1:4" ht="36" customHeight="1">
      <c r="A1264" s="351" t="s">
        <v>111</v>
      </c>
      <c r="B1264" s="352"/>
      <c r="C1264" s="352"/>
      <c r="D1264" s="347" t="str">
        <f t="shared" si="21"/>
        <v/>
      </c>
    </row>
    <row r="1265" spans="1:4" ht="36" customHeight="1">
      <c r="A1265" s="348" t="s">
        <v>1022</v>
      </c>
      <c r="B1265" s="350"/>
      <c r="C1265" s="350"/>
      <c r="D1265" s="347" t="str">
        <f t="shared" si="21"/>
        <v/>
      </c>
    </row>
    <row r="1266" spans="1:4" ht="36" customHeight="1">
      <c r="A1266" s="348" t="s">
        <v>1023</v>
      </c>
      <c r="B1266" s="349">
        <v>1</v>
      </c>
      <c r="C1266" s="349"/>
      <c r="D1266" s="347">
        <f t="shared" si="21"/>
        <v>-1</v>
      </c>
    </row>
    <row r="1267" spans="1:4" ht="36" customHeight="1">
      <c r="A1267" s="351" t="s">
        <v>1024</v>
      </c>
      <c r="B1267" s="352"/>
      <c r="C1267" s="352"/>
      <c r="D1267" s="347" t="str">
        <f t="shared" si="21"/>
        <v/>
      </c>
    </row>
    <row r="1268" spans="1:4" ht="36" customHeight="1">
      <c r="A1268" s="348" t="s">
        <v>1025</v>
      </c>
      <c r="B1268" s="350"/>
      <c r="C1268" s="350"/>
      <c r="D1268" s="347" t="str">
        <f t="shared" si="21"/>
        <v/>
      </c>
    </row>
    <row r="1269" spans="1:4" ht="36" customHeight="1">
      <c r="A1269" s="351" t="s">
        <v>1026</v>
      </c>
      <c r="B1269" s="352"/>
      <c r="C1269" s="352"/>
      <c r="D1269" s="347" t="str">
        <f t="shared" si="21"/>
        <v/>
      </c>
    </row>
    <row r="1270" spans="1:4" ht="36" customHeight="1">
      <c r="A1270" s="348" t="s">
        <v>1027</v>
      </c>
      <c r="B1270" s="350"/>
      <c r="C1270" s="350"/>
      <c r="D1270" s="347" t="str">
        <f t="shared" si="21"/>
        <v/>
      </c>
    </row>
    <row r="1271" spans="1:4" ht="36" customHeight="1">
      <c r="A1271" s="351" t="s">
        <v>1028</v>
      </c>
      <c r="B1271" s="352"/>
      <c r="C1271" s="352"/>
      <c r="D1271" s="347" t="str">
        <f t="shared" si="21"/>
        <v/>
      </c>
    </row>
    <row r="1272" spans="1:4" ht="36" customHeight="1">
      <c r="A1272" s="348" t="s">
        <v>1029</v>
      </c>
      <c r="B1272" s="349"/>
      <c r="C1272" s="349"/>
      <c r="D1272" s="347" t="str">
        <f t="shared" si="21"/>
        <v/>
      </c>
    </row>
    <row r="1273" spans="1:4" ht="36" customHeight="1">
      <c r="A1273" s="348" t="s">
        <v>1030</v>
      </c>
      <c r="B1273" s="349"/>
      <c r="C1273" s="349"/>
      <c r="D1273" s="347" t="str">
        <f t="shared" si="21"/>
        <v/>
      </c>
    </row>
    <row r="1274" spans="1:4" ht="36" customHeight="1">
      <c r="A1274" s="239" t="s">
        <v>1031</v>
      </c>
      <c r="B1274" s="158">
        <f>SUM(B1275:B1277)</f>
        <v>4</v>
      </c>
      <c r="C1274" s="158">
        <f>((((SUM(C1275:C1277))+0)+0)+0)+0</f>
        <v>0</v>
      </c>
      <c r="D1274" s="347">
        <f t="shared" si="21"/>
        <v>-1</v>
      </c>
    </row>
    <row r="1275" spans="1:4" ht="36" customHeight="1">
      <c r="A1275" s="348" t="s">
        <v>1032</v>
      </c>
      <c r="B1275" s="349">
        <v>4</v>
      </c>
      <c r="C1275" s="349"/>
      <c r="D1275" s="347">
        <f t="shared" si="21"/>
        <v>-1</v>
      </c>
    </row>
    <row r="1276" spans="1:4" ht="36" customHeight="1">
      <c r="A1276" s="348" t="s">
        <v>1033</v>
      </c>
      <c r="B1276" s="350"/>
      <c r="C1276" s="350"/>
      <c r="D1276" s="347" t="str">
        <f t="shared" si="21"/>
        <v/>
      </c>
    </row>
    <row r="1277" spans="1:4" ht="36" customHeight="1">
      <c r="A1277" s="348" t="s">
        <v>1034</v>
      </c>
      <c r="B1277" s="349"/>
      <c r="C1277" s="349"/>
      <c r="D1277" s="347" t="str">
        <f t="shared" si="21"/>
        <v/>
      </c>
    </row>
    <row r="1278" spans="1:4" ht="36" customHeight="1">
      <c r="A1278" s="239" t="s">
        <v>1035</v>
      </c>
      <c r="B1278" s="158">
        <f>SUM(B1279:B1281)</f>
        <v>0</v>
      </c>
      <c r="C1278" s="158">
        <f>((((SUM(C1279:C1281))+0)+0)+0)+0</f>
        <v>0</v>
      </c>
      <c r="D1278" s="347" t="str">
        <f t="shared" si="21"/>
        <v/>
      </c>
    </row>
    <row r="1279" spans="1:4" ht="36" customHeight="1">
      <c r="A1279" s="351" t="s">
        <v>1036</v>
      </c>
      <c r="B1279" s="352"/>
      <c r="C1279" s="352"/>
      <c r="D1279" s="347" t="str">
        <f t="shared" si="21"/>
        <v/>
      </c>
    </row>
    <row r="1280" spans="1:4" ht="36" customHeight="1">
      <c r="A1280" s="351" t="s">
        <v>1037</v>
      </c>
      <c r="B1280" s="352"/>
      <c r="C1280" s="352"/>
      <c r="D1280" s="347" t="str">
        <f t="shared" si="21"/>
        <v/>
      </c>
    </row>
    <row r="1281" spans="1:4" ht="36" customHeight="1">
      <c r="A1281" s="348" t="s">
        <v>1038</v>
      </c>
      <c r="B1281" s="349"/>
      <c r="C1281" s="349"/>
      <c r="D1281" s="347" t="str">
        <f t="shared" si="21"/>
        <v/>
      </c>
    </row>
    <row r="1282" spans="1:4" ht="36" customHeight="1">
      <c r="A1282" s="239" t="s">
        <v>1039</v>
      </c>
      <c r="B1282" s="158">
        <f>B1283</f>
        <v>0</v>
      </c>
      <c r="C1282" s="158">
        <f>((((C1283)+0)+0)+0)+0</f>
        <v>0</v>
      </c>
      <c r="D1282" s="347" t="str">
        <f t="shared" si="21"/>
        <v/>
      </c>
    </row>
    <row r="1283" spans="1:4" ht="36" customHeight="1">
      <c r="A1283" s="348" t="s">
        <v>1039</v>
      </c>
      <c r="B1283" s="349"/>
      <c r="C1283" s="349"/>
      <c r="D1283" s="347" t="str">
        <f t="shared" si="21"/>
        <v/>
      </c>
    </row>
    <row r="1284" spans="1:4" ht="36" customHeight="1">
      <c r="A1284" s="231" t="s">
        <v>87</v>
      </c>
      <c r="B1284" s="278"/>
      <c r="C1284" s="278">
        <v>4000</v>
      </c>
      <c r="D1284" s="354" t="str">
        <f t="shared" ref="D1284:D1298" si="22">IF(B1284&gt;0,C1284/B1284-1,IF(B1284&lt;0,-(C1284/B1284-1),""))</f>
        <v/>
      </c>
    </row>
    <row r="1285" spans="1:4" ht="36" customHeight="1">
      <c r="A1285" s="231" t="s">
        <v>89</v>
      </c>
      <c r="B1285" s="278">
        <f>SUM(B1286)</f>
        <v>1133</v>
      </c>
      <c r="C1285" s="278">
        <f>SUM(C1286)</f>
        <v>1900</v>
      </c>
      <c r="D1285" s="354">
        <f t="shared" si="22"/>
        <v>0.67700000000000005</v>
      </c>
    </row>
    <row r="1286" spans="1:4" ht="36" customHeight="1">
      <c r="A1286" s="239" t="s">
        <v>1040</v>
      </c>
      <c r="B1286" s="158">
        <f>SUM(B1287:B1290)</f>
        <v>1133</v>
      </c>
      <c r="C1286" s="158">
        <f>((((SUM(C1287:C1290))+0)+0)+0)+0</f>
        <v>1900</v>
      </c>
      <c r="D1286" s="347">
        <f t="shared" si="22"/>
        <v>0.67700000000000005</v>
      </c>
    </row>
    <row r="1287" spans="1:4" ht="36" customHeight="1">
      <c r="A1287" s="348" t="s">
        <v>1041</v>
      </c>
      <c r="B1287" s="158">
        <v>1133</v>
      </c>
      <c r="C1287" s="158">
        <v>1900</v>
      </c>
      <c r="D1287" s="347">
        <f t="shared" si="22"/>
        <v>0.67700000000000005</v>
      </c>
    </row>
    <row r="1288" spans="1:4" ht="36" customHeight="1">
      <c r="A1288" s="348" t="s">
        <v>1042</v>
      </c>
      <c r="B1288" s="158"/>
      <c r="C1288" s="158"/>
      <c r="D1288" s="347" t="str">
        <f t="shared" si="22"/>
        <v/>
      </c>
    </row>
    <row r="1289" spans="1:4" ht="36" customHeight="1">
      <c r="A1289" s="348" t="s">
        <v>1043</v>
      </c>
      <c r="B1289" s="158"/>
      <c r="C1289" s="158"/>
      <c r="D1289" s="347" t="str">
        <f t="shared" si="22"/>
        <v/>
      </c>
    </row>
    <row r="1290" spans="1:4" ht="36" customHeight="1">
      <c r="A1290" s="351" t="s">
        <v>1044</v>
      </c>
      <c r="B1290" s="263"/>
      <c r="C1290" s="281"/>
      <c r="D1290" s="347" t="str">
        <f t="shared" si="22"/>
        <v/>
      </c>
    </row>
    <row r="1291" spans="1:4" ht="36" customHeight="1">
      <c r="A1291" s="231" t="s">
        <v>91</v>
      </c>
      <c r="B1291" s="278">
        <f>B1292</f>
        <v>11</v>
      </c>
      <c r="C1291" s="278">
        <f>((((C1292)+0)+0)+0)+0</f>
        <v>0</v>
      </c>
      <c r="D1291" s="354">
        <f t="shared" si="22"/>
        <v>-1</v>
      </c>
    </row>
    <row r="1292" spans="1:4" ht="36" customHeight="1">
      <c r="A1292" s="239" t="s">
        <v>1045</v>
      </c>
      <c r="B1292" s="158">
        <f>B1293</f>
        <v>11</v>
      </c>
      <c r="C1292" s="158">
        <f>C1293</f>
        <v>0</v>
      </c>
      <c r="D1292" s="347">
        <f t="shared" si="22"/>
        <v>-1</v>
      </c>
    </row>
    <row r="1293" spans="1:4" ht="36" customHeight="1">
      <c r="A1293" s="348" t="s">
        <v>1046</v>
      </c>
      <c r="B1293" s="158">
        <v>11</v>
      </c>
      <c r="C1293" s="158"/>
      <c r="D1293" s="347">
        <f t="shared" si="22"/>
        <v>-1</v>
      </c>
    </row>
    <row r="1294" spans="1:4" ht="36" customHeight="1">
      <c r="A1294" s="231" t="s">
        <v>93</v>
      </c>
      <c r="B1294" s="278">
        <f>SUM(B1295:B1296,)</f>
        <v>0</v>
      </c>
      <c r="C1294" s="278">
        <f>SUM(C1295:C1296,)</f>
        <v>0</v>
      </c>
      <c r="D1294" s="354" t="str">
        <f t="shared" si="22"/>
        <v/>
      </c>
    </row>
    <row r="1295" spans="1:4" ht="36" customHeight="1">
      <c r="A1295" s="239" t="s">
        <v>1047</v>
      </c>
      <c r="B1295" s="236"/>
      <c r="C1295" s="236"/>
      <c r="D1295" s="347" t="str">
        <f t="shared" si="22"/>
        <v/>
      </c>
    </row>
    <row r="1296" spans="1:4" ht="36" customHeight="1">
      <c r="A1296" s="239" t="s">
        <v>910</v>
      </c>
      <c r="B1296" s="236"/>
      <c r="C1296" s="236"/>
      <c r="D1296" s="347" t="str">
        <f t="shared" si="22"/>
        <v/>
      </c>
    </row>
    <row r="1297" spans="1:4" ht="36" customHeight="1">
      <c r="A1297" s="365"/>
      <c r="B1297" s="366"/>
      <c r="C1297" s="366"/>
      <c r="D1297" s="354" t="str">
        <f t="shared" si="22"/>
        <v/>
      </c>
    </row>
    <row r="1298" spans="1:4" ht="36" customHeight="1">
      <c r="A1298" s="145" t="s">
        <v>1048</v>
      </c>
      <c r="B1298" s="202">
        <f>SUM(B1294,B1291,B1285,B1284,B1234,B1189,B1168,B1123,B1113,B1086,B1066,B1002,B944,B836,B813,B736,B652,B523,B466,B410,B358,B268,B249,B246,B4)</f>
        <v>169389</v>
      </c>
      <c r="C1298" s="202">
        <f>SUM(C1294,C1291,C1285,C1284,C1234,C1189,C1168,C1123,C1113,C1086,C1066,C1002,C944,C836,C813,C736,C652,C523,C466,C410,C358,C268,C249,C246,C4)</f>
        <v>174500</v>
      </c>
      <c r="D1298" s="354">
        <f t="shared" si="22"/>
        <v>0.03</v>
      </c>
    </row>
    <row r="1299" spans="1:4" s="204" customFormat="1" ht="37.5" customHeight="1">
      <c r="A1299" s="367" t="s">
        <v>95</v>
      </c>
      <c r="B1299" s="366">
        <f>SUM(B1300:B1307)</f>
        <v>87114</v>
      </c>
      <c r="C1299" s="366">
        <f>SUM(C1300:C1307)</f>
        <v>56322</v>
      </c>
      <c r="D1299" s="368"/>
    </row>
    <row r="1300" spans="1:4" s="204" customFormat="1" ht="37.5" customHeight="1">
      <c r="A1300" s="369" t="s">
        <v>1049</v>
      </c>
      <c r="B1300" s="273"/>
      <c r="C1300" s="273"/>
      <c r="D1300" s="368"/>
    </row>
    <row r="1301" spans="1:4" s="204" customFormat="1" ht="37.5" customHeight="1">
      <c r="A1301" s="369" t="s">
        <v>1050</v>
      </c>
      <c r="B1301" s="273"/>
      <c r="C1301" s="273"/>
      <c r="D1301" s="368"/>
    </row>
    <row r="1302" spans="1:4" s="204" customFormat="1" ht="37.5" customHeight="1">
      <c r="A1302" s="369" t="s">
        <v>1051</v>
      </c>
      <c r="B1302" s="273"/>
      <c r="C1302" s="273"/>
      <c r="D1302" s="368"/>
    </row>
    <row r="1303" spans="1:4" s="204" customFormat="1" ht="37.5" customHeight="1">
      <c r="A1303" s="369" t="s">
        <v>96</v>
      </c>
      <c r="B1303" s="273">
        <v>71491</v>
      </c>
      <c r="C1303" s="273">
        <v>56322</v>
      </c>
      <c r="D1303" s="370"/>
    </row>
    <row r="1304" spans="1:4" s="204" customFormat="1" ht="36" customHeight="1">
      <c r="A1304" s="369" t="s">
        <v>97</v>
      </c>
      <c r="B1304" s="273"/>
      <c r="C1304" s="273"/>
      <c r="D1304" s="371" t="str">
        <f>IF(B1304&lt;&gt;0,IF((C1304/B1304-1)&lt;-30%,"",IF((C1304/B1304-1)&gt;150%,"",C1304/B1304-1)),"")</f>
        <v/>
      </c>
    </row>
    <row r="1305" spans="1:4" s="204" customFormat="1" ht="36" customHeight="1">
      <c r="A1305" s="369" t="s">
        <v>1052</v>
      </c>
      <c r="B1305" s="273"/>
      <c r="C1305" s="273"/>
      <c r="D1305" s="371"/>
    </row>
    <row r="1306" spans="1:4" s="204" customFormat="1" ht="37.5" customHeight="1">
      <c r="A1306" s="372" t="s">
        <v>98</v>
      </c>
      <c r="B1306" s="273">
        <v>15623</v>
      </c>
      <c r="C1306" s="273"/>
      <c r="D1306" s="371"/>
    </row>
    <row r="1307" spans="1:4" s="343" customFormat="1" ht="36" customHeight="1">
      <c r="A1307" s="372" t="s">
        <v>99</v>
      </c>
      <c r="B1307" s="273"/>
      <c r="C1307" s="273"/>
      <c r="D1307" s="373"/>
    </row>
    <row r="1308" spans="1:4" s="343" customFormat="1" ht="37.5" customHeight="1">
      <c r="A1308" s="148" t="s">
        <v>100</v>
      </c>
      <c r="B1308" s="366">
        <v>10960</v>
      </c>
      <c r="C1308" s="366">
        <v>3300</v>
      </c>
      <c r="D1308" s="373"/>
    </row>
    <row r="1309" spans="1:4" s="343" customFormat="1" ht="37.5" customHeight="1">
      <c r="A1309" s="374" t="s">
        <v>101</v>
      </c>
      <c r="B1309" s="366">
        <v>21334</v>
      </c>
      <c r="C1309" s="366"/>
      <c r="D1309" s="375"/>
    </row>
    <row r="1310" spans="1:4" s="204" customFormat="1" ht="37.5" customHeight="1">
      <c r="A1310" s="376" t="s">
        <v>102</v>
      </c>
      <c r="B1310" s="366">
        <f>B1298+B1299+B1308+B1309</f>
        <v>288797</v>
      </c>
      <c r="C1310" s="366">
        <f>C1298+C1299+C1308+C1309</f>
        <v>234122</v>
      </c>
      <c r="D1310" s="375"/>
    </row>
  </sheetData>
  <autoFilter ref="A3:D1310">
    <extLst/>
  </autoFilter>
  <mergeCells count="1">
    <mergeCell ref="A1:D1"/>
  </mergeCells>
  <phoneticPr fontId="82" type="noConversion"/>
  <conditionalFormatting sqref="C1309:D1309">
    <cfRule type="cellIs" dxfId="77" priority="1" stopIfTrue="1" operator="lessThan">
      <formula>0</formula>
    </cfRule>
    <cfRule type="cellIs" dxfId="76" priority="2" stopIfTrue="1" operator="greaterThan">
      <formula>5</formula>
    </cfRule>
  </conditionalFormatting>
  <conditionalFormatting sqref="A1306:A1307">
    <cfRule type="expression" dxfId="75" priority="3" stopIfTrue="1">
      <formula>"len($A:$A)=3"</formula>
    </cfRule>
  </conditionalFormatting>
  <conditionalFormatting sqref="D1299:D1303 D1310 C1305">
    <cfRule type="cellIs" dxfId="74" priority="5" stopIfTrue="1" operator="lessThanOrEqual">
      <formula>-1</formula>
    </cfRule>
  </conditionalFormatting>
  <conditionalFormatting sqref="D1304:D1306 C1304">
    <cfRule type="cellIs" dxfId="73" priority="6" stopIfTrue="1" operator="lessThan">
      <formula>0</formula>
    </cfRule>
    <cfRule type="cellIs" dxfId="72" priority="7" stopIfTrue="1" operator="greaterThan">
      <formula>5</formula>
    </cfRule>
  </conditionalFormatting>
  <printOptions horizontalCentered="1"/>
  <pageMargins left="0.47222222222222199" right="0.39305555555555599" top="0.74791666666666701" bottom="0.74791666666666701" header="0.31458333333333299" footer="0.31458333333333299"/>
  <pageSetup paperSize="9" scale="75" orientation="portrait" r:id="rId1"/>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sheetPr codeName="Sheet5">
    <tabColor rgb="FF00B0F0"/>
  </sheetPr>
  <dimension ref="A1:B33"/>
  <sheetViews>
    <sheetView showZeros="0" view="pageBreakPreview" zoomScaleNormal="100" workbookViewId="0">
      <selection activeCell="D12" sqref="D12"/>
    </sheetView>
  </sheetViews>
  <sheetFormatPr defaultColWidth="9" defaultRowHeight="14"/>
  <cols>
    <col min="1" max="1" width="79" customWidth="1"/>
    <col min="2" max="2" width="36.453125" customWidth="1"/>
  </cols>
  <sheetData>
    <row r="1" spans="1:2" ht="51" customHeight="1">
      <c r="A1" s="412" t="s">
        <v>1053</v>
      </c>
      <c r="B1" s="412"/>
    </row>
    <row r="2" spans="1:2" ht="20.149999999999999" customHeight="1">
      <c r="A2" s="329"/>
      <c r="B2" s="330" t="s">
        <v>1</v>
      </c>
    </row>
    <row r="3" spans="1:2" ht="45" customHeight="1">
      <c r="A3" s="331" t="s">
        <v>1054</v>
      </c>
      <c r="B3" s="55" t="s">
        <v>4</v>
      </c>
    </row>
    <row r="4" spans="1:2" ht="30" customHeight="1">
      <c r="A4" s="332" t="s">
        <v>1055</v>
      </c>
      <c r="B4" s="333">
        <f>SUM(B5:B8)</f>
        <v>16396</v>
      </c>
    </row>
    <row r="5" spans="1:2" ht="30" customHeight="1">
      <c r="A5" s="334" t="s">
        <v>1056</v>
      </c>
      <c r="B5" s="335">
        <v>3309</v>
      </c>
    </row>
    <row r="6" spans="1:2" ht="30" customHeight="1">
      <c r="A6" s="334" t="s">
        <v>1057</v>
      </c>
      <c r="B6" s="335">
        <v>1141</v>
      </c>
    </row>
    <row r="7" spans="1:2" ht="30" customHeight="1">
      <c r="A7" s="334" t="s">
        <v>960</v>
      </c>
      <c r="B7" s="335">
        <v>457</v>
      </c>
    </row>
    <row r="8" spans="1:2" ht="30" customHeight="1">
      <c r="A8" s="334" t="s">
        <v>1058</v>
      </c>
      <c r="B8" s="335">
        <v>11489</v>
      </c>
    </row>
    <row r="9" spans="1:2" ht="30" customHeight="1">
      <c r="A9" s="336" t="s">
        <v>1059</v>
      </c>
      <c r="B9" s="333">
        <f>SUM(B10:B19)</f>
        <v>709</v>
      </c>
    </row>
    <row r="10" spans="1:2" ht="30" customHeight="1">
      <c r="A10" s="334" t="s">
        <v>1060</v>
      </c>
      <c r="B10" s="335">
        <v>587</v>
      </c>
    </row>
    <row r="11" spans="1:2" ht="30" customHeight="1">
      <c r="A11" s="334" t="s">
        <v>1061</v>
      </c>
      <c r="B11" s="335"/>
    </row>
    <row r="12" spans="1:2" ht="30" customHeight="1">
      <c r="A12" s="334" t="s">
        <v>1062</v>
      </c>
      <c r="B12" s="335"/>
    </row>
    <row r="13" spans="1:2" ht="30" customHeight="1">
      <c r="A13" s="334" t="s">
        <v>1063</v>
      </c>
      <c r="B13" s="335"/>
    </row>
    <row r="14" spans="1:2" ht="30" customHeight="1">
      <c r="A14" s="334" t="s">
        <v>1064</v>
      </c>
      <c r="B14" s="335"/>
    </row>
    <row r="15" spans="1:2" ht="30" customHeight="1">
      <c r="A15" s="334" t="s">
        <v>1065</v>
      </c>
      <c r="B15" s="335">
        <v>25</v>
      </c>
    </row>
    <row r="16" spans="1:2" ht="30" customHeight="1">
      <c r="A16" s="334" t="s">
        <v>1066</v>
      </c>
      <c r="B16" s="335"/>
    </row>
    <row r="17" spans="1:2" ht="30" customHeight="1">
      <c r="A17" s="334" t="s">
        <v>1067</v>
      </c>
      <c r="B17" s="335">
        <v>97</v>
      </c>
    </row>
    <row r="18" spans="1:2" ht="30" customHeight="1">
      <c r="A18" s="334" t="s">
        <v>1068</v>
      </c>
      <c r="B18" s="335"/>
    </row>
    <row r="19" spans="1:2" ht="30" customHeight="1">
      <c r="A19" s="334" t="s">
        <v>1069</v>
      </c>
      <c r="B19" s="335"/>
    </row>
    <row r="20" spans="1:2" ht="30" customHeight="1">
      <c r="A20" s="336" t="s">
        <v>1070</v>
      </c>
      <c r="B20" s="333">
        <f>SUM(B21:B22)</f>
        <v>0</v>
      </c>
    </row>
    <row r="21" spans="1:2" ht="30" customHeight="1">
      <c r="A21" s="334" t="s">
        <v>1071</v>
      </c>
      <c r="B21" s="335"/>
    </row>
    <row r="22" spans="1:2" ht="30" customHeight="1">
      <c r="A22" s="334" t="s">
        <v>1072</v>
      </c>
      <c r="B22" s="335"/>
    </row>
    <row r="23" spans="1:2" ht="30" customHeight="1">
      <c r="A23" s="336" t="s">
        <v>1073</v>
      </c>
      <c r="B23" s="333">
        <f>SUM(B24:B25)</f>
        <v>14965</v>
      </c>
    </row>
    <row r="24" spans="1:2" ht="30" customHeight="1">
      <c r="A24" s="334" t="s">
        <v>1074</v>
      </c>
      <c r="B24" s="335">
        <v>14572</v>
      </c>
    </row>
    <row r="25" spans="1:2" ht="30" customHeight="1">
      <c r="A25" s="334" t="s">
        <v>1075</v>
      </c>
      <c r="B25" s="335">
        <v>393</v>
      </c>
    </row>
    <row r="26" spans="1:2" ht="30" customHeight="1">
      <c r="A26" s="336" t="s">
        <v>1076</v>
      </c>
      <c r="B26" s="333">
        <f>SUM(B27)</f>
        <v>0</v>
      </c>
    </row>
    <row r="27" spans="1:2" ht="30" customHeight="1">
      <c r="A27" s="334" t="s">
        <v>1077</v>
      </c>
      <c r="B27" s="335"/>
    </row>
    <row r="28" spans="1:2" ht="30" customHeight="1">
      <c r="A28" s="336" t="s">
        <v>1078</v>
      </c>
      <c r="B28" s="333">
        <f>SUM(B29:B32)</f>
        <v>446</v>
      </c>
    </row>
    <row r="29" spans="1:2" ht="30" customHeight="1">
      <c r="A29" s="334" t="s">
        <v>1079</v>
      </c>
      <c r="B29" s="335"/>
    </row>
    <row r="30" spans="1:2" ht="30" customHeight="1">
      <c r="A30" s="334" t="s">
        <v>1080</v>
      </c>
      <c r="B30" s="335"/>
    </row>
    <row r="31" spans="1:2" ht="30" customHeight="1">
      <c r="A31" s="334" t="s">
        <v>1081</v>
      </c>
      <c r="B31" s="335">
        <v>446</v>
      </c>
    </row>
    <row r="32" spans="1:2" ht="30" customHeight="1">
      <c r="A32" s="337" t="s">
        <v>1082</v>
      </c>
      <c r="B32" s="338"/>
    </row>
    <row r="33" spans="1:2" ht="30" customHeight="1">
      <c r="A33" s="339" t="s">
        <v>1083</v>
      </c>
      <c r="B33" s="333">
        <f>SUM(B28,B26,B23,B20,B9,B4)</f>
        <v>32516</v>
      </c>
    </row>
  </sheetData>
  <mergeCells count="1">
    <mergeCell ref="A1:B1"/>
  </mergeCells>
  <phoneticPr fontId="82" type="noConversion"/>
  <printOptions horizontalCentered="1"/>
  <pageMargins left="0.47222222222222199" right="0.39305555555555599" top="0.74791666666666701" bottom="0.74791666666666701" header="0.31458333333333299" footer="0.31458333333333299"/>
  <pageSetup paperSize="9" scale="75" orientation="portrait" r:id="rId1"/>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sheetPr codeName="Sheet6">
    <tabColor theme="0" tint="-0.249977111117893"/>
  </sheetPr>
  <dimension ref="A1:E141"/>
  <sheetViews>
    <sheetView showGridLines="0" showZeros="0" view="pageBreakPreview" zoomScaleNormal="100" workbookViewId="0">
      <selection activeCell="I17" sqref="I17"/>
    </sheetView>
  </sheetViews>
  <sheetFormatPr defaultColWidth="9" defaultRowHeight="14"/>
  <cols>
    <col min="1" max="1" width="69.6328125" style="204" customWidth="1"/>
    <col min="2" max="2" width="45.6328125" customWidth="1"/>
    <col min="3" max="4" width="16.6328125" hidden="1" customWidth="1"/>
    <col min="5" max="5" width="9" hidden="1" customWidth="1"/>
  </cols>
  <sheetData>
    <row r="1" spans="1:5" s="203" customFormat="1" ht="45" customHeight="1">
      <c r="A1" s="413" t="s">
        <v>1084</v>
      </c>
      <c r="B1" s="413"/>
      <c r="C1" s="413"/>
      <c r="D1" s="413"/>
    </row>
    <row r="2" spans="1:5" ht="20.149999999999999" customHeight="1">
      <c r="A2" s="206"/>
      <c r="B2" s="309" t="s">
        <v>1</v>
      </c>
      <c r="C2" s="317"/>
      <c r="D2" s="317" t="s">
        <v>1</v>
      </c>
    </row>
    <row r="3" spans="1:5" ht="45" customHeight="1">
      <c r="A3" s="130" t="s">
        <v>1085</v>
      </c>
      <c r="B3" s="55" t="s">
        <v>4</v>
      </c>
      <c r="C3" s="318" t="s">
        <v>1086</v>
      </c>
      <c r="D3" s="55" t="s">
        <v>1087</v>
      </c>
      <c r="E3" s="319" t="s">
        <v>43</v>
      </c>
    </row>
    <row r="4" spans="1:5" ht="35.15" customHeight="1">
      <c r="A4" s="320" t="s">
        <v>1088</v>
      </c>
      <c r="B4" s="149">
        <f>SUM(B5:B15)</f>
        <v>0</v>
      </c>
      <c r="C4" s="321">
        <f>SUM(C5:C5)</f>
        <v>0</v>
      </c>
      <c r="D4" s="322">
        <f>SUM(D5:D5)</f>
        <v>0</v>
      </c>
      <c r="E4" s="215" t="str">
        <f>IF(A4&lt;&gt;"",IF(SUM(B4:D4)&lt;&gt;0,"是","否"),"是")</f>
        <v>否</v>
      </c>
    </row>
    <row r="5" spans="1:5" ht="35.15" customHeight="1">
      <c r="A5" s="323" t="s">
        <v>1089</v>
      </c>
      <c r="B5" s="324"/>
      <c r="C5" s="325"/>
      <c r="D5" s="326"/>
      <c r="E5" s="215" t="str">
        <f>IF(A5&lt;&gt;"",IF(SUM(B5:D5)&lt;&gt;0,"是","否"),"是")</f>
        <v>否</v>
      </c>
    </row>
    <row r="6" spans="1:5" ht="35.15" customHeight="1">
      <c r="A6" s="323" t="s">
        <v>1090</v>
      </c>
      <c r="B6" s="324"/>
      <c r="C6" s="325">
        <v>64164</v>
      </c>
      <c r="D6" s="326"/>
      <c r="E6" s="215" t="str">
        <f>IF(A6&lt;&gt;"",IF(SUM(B6:D6)&lt;&gt;0,"是","否"),"是")</f>
        <v>是</v>
      </c>
    </row>
    <row r="7" spans="1:5" ht="35.15" customHeight="1">
      <c r="A7" s="323" t="s">
        <v>1091</v>
      </c>
      <c r="B7" s="324"/>
      <c r="C7" s="325"/>
      <c r="D7" s="326"/>
      <c r="E7" s="215"/>
    </row>
    <row r="8" spans="1:5" ht="35.15" customHeight="1">
      <c r="A8" s="323" t="s">
        <v>1092</v>
      </c>
      <c r="B8" s="324"/>
      <c r="C8" s="325">
        <v>2293</v>
      </c>
      <c r="D8" s="326"/>
      <c r="E8" s="215" t="str">
        <f>IF(A8&lt;&gt;"",IF(SUM(B8:D8)&lt;&gt;0,"是","否"),"是")</f>
        <v>是</v>
      </c>
    </row>
    <row r="9" spans="1:5" ht="35.15" customHeight="1">
      <c r="A9" s="323" t="s">
        <v>1093</v>
      </c>
      <c r="B9" s="324"/>
      <c r="C9" s="325"/>
      <c r="D9" s="326"/>
      <c r="E9" s="215"/>
    </row>
    <row r="10" spans="1:5" ht="35.15" customHeight="1">
      <c r="A10" s="323" t="s">
        <v>1094</v>
      </c>
      <c r="B10" s="324"/>
      <c r="C10" s="325">
        <v>9600</v>
      </c>
      <c r="D10" s="326"/>
      <c r="E10" s="215" t="str">
        <f>IF(A10&lt;&gt;"",IF(SUM(B10:D10)&lt;&gt;0,"是","否"),"是")</f>
        <v>是</v>
      </c>
    </row>
    <row r="11" spans="1:5" ht="35.15" customHeight="1">
      <c r="A11" s="323" t="s">
        <v>1095</v>
      </c>
      <c r="B11" s="324"/>
      <c r="C11" s="325"/>
      <c r="D11" s="326"/>
      <c r="E11" s="215"/>
    </row>
    <row r="12" spans="1:5" ht="35.15" customHeight="1">
      <c r="A12" s="323" t="s">
        <v>1096</v>
      </c>
      <c r="B12" s="324"/>
      <c r="C12" s="325">
        <v>280</v>
      </c>
      <c r="D12" s="326"/>
      <c r="E12" s="215" t="str">
        <f>IF(A12&lt;&gt;"",IF(SUM(B12:D12)&lt;&gt;0,"是","否"),"是")</f>
        <v>是</v>
      </c>
    </row>
    <row r="13" spans="1:5" ht="35.15" customHeight="1">
      <c r="A13" s="323" t="s">
        <v>1097</v>
      </c>
      <c r="B13" s="324"/>
      <c r="C13" s="325"/>
      <c r="D13" s="326"/>
      <c r="E13" s="215"/>
    </row>
    <row r="14" spans="1:5" ht="35.15" customHeight="1">
      <c r="A14" s="323" t="s">
        <v>1098</v>
      </c>
      <c r="B14" s="324"/>
      <c r="C14" s="325">
        <v>83870</v>
      </c>
      <c r="D14" s="326"/>
      <c r="E14" s="215" t="str">
        <f>IF(A14&lt;&gt;"",IF(SUM(B14:D14)&lt;&gt;0,"是","否"),"是")</f>
        <v>是</v>
      </c>
    </row>
    <row r="15" spans="1:5" ht="35.15" customHeight="1">
      <c r="A15" s="323" t="s">
        <v>1099</v>
      </c>
      <c r="B15" s="324"/>
      <c r="C15" s="325"/>
      <c r="D15" s="326"/>
      <c r="E15" s="215"/>
    </row>
    <row r="16" spans="1:5" ht="35.15" customHeight="1">
      <c r="A16" s="320" t="s">
        <v>1100</v>
      </c>
      <c r="B16" s="149">
        <f>SUM(B17:B18)</f>
        <v>0</v>
      </c>
      <c r="C16" s="325">
        <v>413</v>
      </c>
      <c r="D16" s="326"/>
      <c r="E16" s="215" t="str">
        <f>IF(A16&lt;&gt;"",IF(SUM(B16:D16)&lt;&gt;0,"是","否"),"是")</f>
        <v>是</v>
      </c>
    </row>
    <row r="17" spans="1:5" ht="35.15" customHeight="1">
      <c r="A17" s="323" t="s">
        <v>1101</v>
      </c>
      <c r="B17" s="147"/>
      <c r="C17" s="325"/>
      <c r="D17" s="326"/>
      <c r="E17" s="215"/>
    </row>
    <row r="18" spans="1:5" ht="35.15" customHeight="1">
      <c r="A18" s="323" t="s">
        <v>1102</v>
      </c>
      <c r="B18" s="147"/>
      <c r="C18" s="325">
        <v>60</v>
      </c>
      <c r="D18" s="326"/>
      <c r="E18" s="215" t="str">
        <f>IF(A18&lt;&gt;"",IF(SUM(B18:D18)&lt;&gt;0,"是","否"),"是")</f>
        <v>是</v>
      </c>
    </row>
    <row r="19" spans="1:5" ht="35.15" customHeight="1">
      <c r="A19" s="320" t="s">
        <v>1103</v>
      </c>
      <c r="B19" s="149">
        <f>SUM(B20:B23)</f>
        <v>0</v>
      </c>
      <c r="C19" s="325"/>
      <c r="D19" s="326"/>
      <c r="E19" s="215"/>
    </row>
    <row r="20" spans="1:5" ht="35.15" customHeight="1">
      <c r="A20" s="323" t="s">
        <v>1104</v>
      </c>
      <c r="B20" s="324"/>
      <c r="C20" s="325">
        <v>4418</v>
      </c>
      <c r="D20" s="326"/>
      <c r="E20" s="215" t="str">
        <f>IF(A20&lt;&gt;"",IF(SUM(B20:D20)&lt;&gt;0,"是","否"),"是")</f>
        <v>是</v>
      </c>
    </row>
    <row r="21" spans="1:5" ht="35.15" customHeight="1">
      <c r="A21" s="323" t="s">
        <v>1105</v>
      </c>
      <c r="B21" s="324"/>
      <c r="C21" s="321"/>
      <c r="D21" s="322"/>
      <c r="E21" s="215"/>
    </row>
    <row r="22" spans="1:5" ht="35.15" customHeight="1">
      <c r="A22" s="323" t="s">
        <v>1106</v>
      </c>
      <c r="B22" s="324"/>
      <c r="C22" s="325"/>
      <c r="D22" s="326"/>
      <c r="E22" s="215" t="str">
        <f>IF(A22&lt;&gt;"",IF(SUM(B22:D22)&lt;&gt;0,"是","否"),"是")</f>
        <v>否</v>
      </c>
    </row>
    <row r="23" spans="1:5" ht="35.15" customHeight="1">
      <c r="A23" s="323" t="s">
        <v>1107</v>
      </c>
      <c r="B23" s="324"/>
      <c r="C23" s="325"/>
      <c r="D23" s="326"/>
      <c r="E23" s="215"/>
    </row>
    <row r="24" spans="1:5" ht="35.15" customHeight="1">
      <c r="A24" s="320" t="s">
        <v>1108</v>
      </c>
      <c r="B24" s="149">
        <f>SUM(B25:B45)</f>
        <v>0</v>
      </c>
      <c r="C24" s="325"/>
      <c r="D24" s="326"/>
      <c r="E24" s="215" t="str">
        <f>IF(A24&lt;&gt;"",IF(SUM(B24:D24)&lt;&gt;0,"是","否"),"是")</f>
        <v>否</v>
      </c>
    </row>
    <row r="25" spans="1:5" ht="35.15" customHeight="1">
      <c r="A25" s="323" t="s">
        <v>1109</v>
      </c>
      <c r="B25" s="147"/>
      <c r="C25" s="325"/>
      <c r="D25" s="326"/>
      <c r="E25" s="215"/>
    </row>
    <row r="26" spans="1:5" ht="35.15" customHeight="1">
      <c r="A26" s="323" t="s">
        <v>1110</v>
      </c>
      <c r="B26" s="147"/>
      <c r="C26" s="325"/>
      <c r="D26" s="326">
        <v>5000</v>
      </c>
      <c r="E26" s="215" t="str">
        <f>IF(A26&lt;&gt;"",IF(SUM(B26:D26)&lt;&gt;0,"是","否"),"是")</f>
        <v>是</v>
      </c>
    </row>
    <row r="27" spans="1:5" ht="35.15" customHeight="1">
      <c r="A27" s="323" t="s">
        <v>1111</v>
      </c>
      <c r="B27" s="147"/>
      <c r="C27" s="325"/>
      <c r="D27" s="326"/>
      <c r="E27" s="215"/>
    </row>
    <row r="28" spans="1:5" ht="35.15" customHeight="1">
      <c r="A28" s="323" t="s">
        <v>1112</v>
      </c>
      <c r="B28" s="147"/>
      <c r="C28" s="325">
        <v>3800</v>
      </c>
      <c r="D28" s="326"/>
      <c r="E28" s="215" t="str">
        <f>IF(A28&lt;&gt;"",IF(SUM(B28:D28)&lt;&gt;0,"是","否"),"是")</f>
        <v>是</v>
      </c>
    </row>
    <row r="29" spans="1:5" ht="35.15" customHeight="1">
      <c r="A29" s="323" t="s">
        <v>1113</v>
      </c>
      <c r="B29" s="147"/>
      <c r="C29" s="325"/>
      <c r="D29" s="326"/>
      <c r="E29" s="215"/>
    </row>
    <row r="30" spans="1:5" ht="35.15" customHeight="1">
      <c r="A30" s="323" t="s">
        <v>1114</v>
      </c>
      <c r="B30" s="147"/>
      <c r="C30" s="325">
        <v>1257</v>
      </c>
      <c r="D30" s="326"/>
      <c r="E30" s="215" t="str">
        <f>IF(A30&lt;&gt;"",IF(SUM(B30:D30)&lt;&gt;0,"是","否"),"是")</f>
        <v>是</v>
      </c>
    </row>
    <row r="31" spans="1:5" ht="35.15" customHeight="1">
      <c r="A31" s="323" t="s">
        <v>1115</v>
      </c>
      <c r="B31" s="147"/>
      <c r="C31" s="325"/>
      <c r="D31" s="326"/>
      <c r="E31" s="215"/>
    </row>
    <row r="32" spans="1:5" ht="35.15" customHeight="1">
      <c r="A32" s="323" t="s">
        <v>1116</v>
      </c>
      <c r="B32" s="147"/>
      <c r="C32" s="325">
        <v>2163</v>
      </c>
      <c r="D32" s="326"/>
      <c r="E32" s="215" t="str">
        <f>IF(A32&lt;&gt;"",IF(SUM(B32:D32)&lt;&gt;0,"是","否"),"是")</f>
        <v>是</v>
      </c>
    </row>
    <row r="33" spans="1:5" ht="35.15" customHeight="1">
      <c r="A33" s="323" t="s">
        <v>1117</v>
      </c>
      <c r="B33" s="147"/>
      <c r="C33" s="325"/>
      <c r="D33" s="326"/>
      <c r="E33" s="215"/>
    </row>
    <row r="34" spans="1:5" ht="35.15" customHeight="1">
      <c r="A34" s="323" t="s">
        <v>1118</v>
      </c>
      <c r="B34" s="147"/>
      <c r="E34" s="215" t="str">
        <f>IF(A34&lt;&gt;"",IF(SUM(B34:D34)&lt;&gt;0,"是","否"),"是")</f>
        <v>否</v>
      </c>
    </row>
    <row r="35" spans="1:5" ht="35.15" customHeight="1">
      <c r="A35" s="323" t="s">
        <v>1119</v>
      </c>
      <c r="B35" s="147"/>
      <c r="E35" s="215"/>
    </row>
    <row r="36" spans="1:5" ht="35.15" customHeight="1">
      <c r="A36" s="323" t="s">
        <v>1120</v>
      </c>
      <c r="B36" s="147"/>
      <c r="E36" s="215" t="str">
        <f>IF(A36&lt;&gt;"",IF(SUM(B36:D36)&lt;&gt;0,"是","否"),"是")</f>
        <v>否</v>
      </c>
    </row>
    <row r="37" spans="1:5" ht="35.15" customHeight="1">
      <c r="A37" s="323" t="s">
        <v>1121</v>
      </c>
      <c r="B37" s="147"/>
      <c r="E37" s="215"/>
    </row>
    <row r="38" spans="1:5" ht="35.15" customHeight="1">
      <c r="A38" s="323" t="s">
        <v>1122</v>
      </c>
      <c r="B38" s="147"/>
      <c r="E38" s="215" t="str">
        <f>IF(A38&lt;&gt;"",IF(SUM(B38:D38)&lt;&gt;0,"是","否"),"是")</f>
        <v>否</v>
      </c>
    </row>
    <row r="39" spans="1:5" ht="35.15" customHeight="1">
      <c r="A39" s="323" t="s">
        <v>1123</v>
      </c>
      <c r="B39" s="147"/>
      <c r="E39" s="215"/>
    </row>
    <row r="40" spans="1:5" ht="35.15" customHeight="1">
      <c r="A40" s="323" t="s">
        <v>1124</v>
      </c>
      <c r="B40" s="147"/>
      <c r="E40" s="215" t="str">
        <f>IF(A40&lt;&gt;"",IF(SUM(B40:D40)&lt;&gt;0,"是","否"),"是")</f>
        <v>否</v>
      </c>
    </row>
    <row r="41" spans="1:5" ht="35.15" customHeight="1">
      <c r="A41" s="323" t="s">
        <v>1125</v>
      </c>
      <c r="B41" s="147"/>
      <c r="E41" s="215"/>
    </row>
    <row r="42" spans="1:5" ht="35.15" customHeight="1">
      <c r="A42" s="323" t="s">
        <v>1126</v>
      </c>
      <c r="B42" s="147"/>
      <c r="E42" s="215" t="str">
        <f>IF(A42&lt;&gt;"",IF(SUM(B42:D42)&lt;&gt;0,"是","否"),"是")</f>
        <v>否</v>
      </c>
    </row>
    <row r="43" spans="1:5" ht="35.15" customHeight="1">
      <c r="A43" s="323" t="s">
        <v>1127</v>
      </c>
      <c r="B43" s="147"/>
    </row>
    <row r="44" spans="1:5" ht="35.15" customHeight="1">
      <c r="A44" s="323" t="s">
        <v>1128</v>
      </c>
      <c r="B44" s="147"/>
    </row>
    <row r="45" spans="1:5" ht="35.15" customHeight="1">
      <c r="A45" s="323" t="s">
        <v>1129</v>
      </c>
      <c r="B45" s="147"/>
    </row>
    <row r="46" spans="1:5" ht="35.15" customHeight="1">
      <c r="A46" s="320" t="s">
        <v>1130</v>
      </c>
      <c r="B46" s="149">
        <f>SUM(B47:B48)</f>
        <v>0</v>
      </c>
    </row>
    <row r="47" spans="1:5" ht="35.15" customHeight="1">
      <c r="A47" s="323" t="s">
        <v>1131</v>
      </c>
      <c r="B47" s="324"/>
    </row>
    <row r="48" spans="1:5" ht="35.15" customHeight="1">
      <c r="A48" s="323" t="s">
        <v>1132</v>
      </c>
      <c r="B48" s="324"/>
    </row>
    <row r="49" spans="1:2" ht="35.15" customHeight="1">
      <c r="A49" s="320" t="s">
        <v>1133</v>
      </c>
      <c r="B49" s="149">
        <f>SUM(B50:B53)</f>
        <v>0</v>
      </c>
    </row>
    <row r="50" spans="1:2" ht="35.15" customHeight="1">
      <c r="A50" s="323" t="s">
        <v>1134</v>
      </c>
      <c r="B50" s="147"/>
    </row>
    <row r="51" spans="1:2" ht="35.15" customHeight="1">
      <c r="A51" s="323" t="s">
        <v>1135</v>
      </c>
      <c r="B51" s="147"/>
    </row>
    <row r="52" spans="1:2" ht="35.15" customHeight="1">
      <c r="A52" s="323" t="s">
        <v>1136</v>
      </c>
      <c r="B52" s="147"/>
    </row>
    <row r="53" spans="1:2" ht="35.15" customHeight="1">
      <c r="A53" s="323" t="s">
        <v>1137</v>
      </c>
      <c r="B53" s="147"/>
    </row>
    <row r="54" spans="1:2" ht="35.15" customHeight="1">
      <c r="A54" s="320" t="s">
        <v>1138</v>
      </c>
      <c r="B54" s="149">
        <f>SUM(B55:B75)</f>
        <v>0</v>
      </c>
    </row>
    <row r="55" spans="1:2" ht="35.15" customHeight="1">
      <c r="A55" s="323" t="s">
        <v>1139</v>
      </c>
      <c r="B55" s="147"/>
    </row>
    <row r="56" spans="1:2" ht="35.15" customHeight="1">
      <c r="A56" s="323" t="s">
        <v>1140</v>
      </c>
      <c r="B56" s="147"/>
    </row>
    <row r="57" spans="1:2" ht="35.15" customHeight="1">
      <c r="A57" s="323" t="s">
        <v>1141</v>
      </c>
      <c r="B57" s="147"/>
    </row>
    <row r="58" spans="1:2" ht="35.15" customHeight="1">
      <c r="A58" s="323" t="s">
        <v>1142</v>
      </c>
      <c r="B58" s="147"/>
    </row>
    <row r="59" spans="1:2" ht="35.15" customHeight="1">
      <c r="A59" s="323" t="s">
        <v>1143</v>
      </c>
      <c r="B59" s="147"/>
    </row>
    <row r="60" spans="1:2" ht="35.15" customHeight="1">
      <c r="A60" s="323" t="s">
        <v>1144</v>
      </c>
      <c r="B60" s="147"/>
    </row>
    <row r="61" spans="1:2" ht="35.15" customHeight="1">
      <c r="A61" s="323" t="s">
        <v>1145</v>
      </c>
      <c r="B61" s="147"/>
    </row>
    <row r="62" spans="1:2" ht="35.15" customHeight="1">
      <c r="A62" s="323" t="s">
        <v>1146</v>
      </c>
      <c r="B62" s="147"/>
    </row>
    <row r="63" spans="1:2" ht="35.15" customHeight="1">
      <c r="A63" s="323" t="s">
        <v>1147</v>
      </c>
      <c r="B63" s="147"/>
    </row>
    <row r="64" spans="1:2" ht="35.15" customHeight="1">
      <c r="A64" s="323" t="s">
        <v>1148</v>
      </c>
      <c r="B64" s="147"/>
    </row>
    <row r="65" spans="1:2" ht="35.15" customHeight="1">
      <c r="A65" s="323" t="s">
        <v>1149</v>
      </c>
      <c r="B65" s="147"/>
    </row>
    <row r="66" spans="1:2" ht="35.15" customHeight="1">
      <c r="A66" s="323" t="s">
        <v>1150</v>
      </c>
      <c r="B66" s="147"/>
    </row>
    <row r="67" spans="1:2" ht="35.15" customHeight="1">
      <c r="A67" s="323" t="s">
        <v>1151</v>
      </c>
      <c r="B67" s="147"/>
    </row>
    <row r="68" spans="1:2" ht="35.15" customHeight="1">
      <c r="A68" s="323" t="s">
        <v>1152</v>
      </c>
      <c r="B68" s="147"/>
    </row>
    <row r="69" spans="1:2" ht="35.15" customHeight="1">
      <c r="A69" s="323" t="s">
        <v>1153</v>
      </c>
      <c r="B69" s="147"/>
    </row>
    <row r="70" spans="1:2" ht="35.15" customHeight="1">
      <c r="A70" s="323" t="s">
        <v>1154</v>
      </c>
      <c r="B70" s="147"/>
    </row>
    <row r="71" spans="1:2" ht="35.15" customHeight="1">
      <c r="A71" s="323" t="s">
        <v>1155</v>
      </c>
      <c r="B71" s="147"/>
    </row>
    <row r="72" spans="1:2" ht="35.15" customHeight="1">
      <c r="A72" s="323" t="s">
        <v>1156</v>
      </c>
      <c r="B72" s="147"/>
    </row>
    <row r="73" spans="1:2" ht="35.15" customHeight="1">
      <c r="A73" s="323" t="s">
        <v>1157</v>
      </c>
      <c r="B73" s="147"/>
    </row>
    <row r="74" spans="1:2" ht="35.15" customHeight="1">
      <c r="A74" s="323" t="s">
        <v>1158</v>
      </c>
      <c r="B74" s="147"/>
    </row>
    <row r="75" spans="1:2" ht="35.15" customHeight="1">
      <c r="A75" s="323" t="s">
        <v>1159</v>
      </c>
      <c r="B75" s="147"/>
    </row>
    <row r="76" spans="1:2" ht="35.15" customHeight="1">
      <c r="A76" s="320" t="s">
        <v>1160</v>
      </c>
      <c r="B76" s="149">
        <f>SUM(B77:B83)</f>
        <v>0</v>
      </c>
    </row>
    <row r="77" spans="1:2" ht="35.15" customHeight="1">
      <c r="A77" s="323" t="s">
        <v>1161</v>
      </c>
      <c r="B77" s="147"/>
    </row>
    <row r="78" spans="1:2" ht="35.15" customHeight="1">
      <c r="A78" s="323" t="s">
        <v>1162</v>
      </c>
      <c r="B78" s="147"/>
    </row>
    <row r="79" spans="1:2" ht="35.15" customHeight="1">
      <c r="A79" s="323" t="s">
        <v>1163</v>
      </c>
      <c r="B79" s="147"/>
    </row>
    <row r="80" spans="1:2" ht="35.15" customHeight="1">
      <c r="A80" s="323" t="s">
        <v>1164</v>
      </c>
      <c r="B80" s="147"/>
    </row>
    <row r="81" spans="1:2" ht="35.15" customHeight="1">
      <c r="A81" s="323" t="s">
        <v>1165</v>
      </c>
      <c r="B81" s="147"/>
    </row>
    <row r="82" spans="1:2" ht="35.15" customHeight="1">
      <c r="A82" s="323" t="s">
        <v>1166</v>
      </c>
      <c r="B82" s="147"/>
    </row>
    <row r="83" spans="1:2" ht="35.15" customHeight="1">
      <c r="A83" s="323" t="s">
        <v>1167</v>
      </c>
      <c r="B83" s="147"/>
    </row>
    <row r="84" spans="1:2" ht="35.15" customHeight="1">
      <c r="A84" s="320" t="s">
        <v>1168</v>
      </c>
      <c r="B84" s="149">
        <f>SUM(B85:B91)</f>
        <v>0</v>
      </c>
    </row>
    <row r="85" spans="1:2" ht="35.15" customHeight="1">
      <c r="A85" s="323" t="s">
        <v>1169</v>
      </c>
      <c r="B85" s="147"/>
    </row>
    <row r="86" spans="1:2" ht="35.15" customHeight="1">
      <c r="A86" s="323" t="s">
        <v>1170</v>
      </c>
      <c r="B86" s="147"/>
    </row>
    <row r="87" spans="1:2" ht="35.15" customHeight="1">
      <c r="A87" s="323" t="s">
        <v>1171</v>
      </c>
      <c r="B87" s="147"/>
    </row>
    <row r="88" spans="1:2" ht="35.15" customHeight="1">
      <c r="A88" s="323" t="s">
        <v>1135</v>
      </c>
      <c r="B88" s="147"/>
    </row>
    <row r="89" spans="1:2" ht="35.15" customHeight="1">
      <c r="A89" s="323" t="s">
        <v>1172</v>
      </c>
      <c r="B89" s="147"/>
    </row>
    <row r="90" spans="1:2" ht="35.15" customHeight="1">
      <c r="A90" s="323" t="s">
        <v>1173</v>
      </c>
      <c r="B90" s="147"/>
    </row>
    <row r="91" spans="1:2" ht="35.15" customHeight="1">
      <c r="A91" s="323" t="s">
        <v>1174</v>
      </c>
      <c r="B91" s="147"/>
    </row>
    <row r="92" spans="1:2" ht="35.15" customHeight="1">
      <c r="A92" s="320" t="s">
        <v>1175</v>
      </c>
      <c r="B92" s="149">
        <f>SUM(B93:B94)</f>
        <v>0</v>
      </c>
    </row>
    <row r="93" spans="1:2" ht="35.15" customHeight="1">
      <c r="A93" s="323" t="s">
        <v>1176</v>
      </c>
      <c r="B93" s="147"/>
    </row>
    <row r="94" spans="1:2" ht="35.15" customHeight="1">
      <c r="A94" s="323" t="s">
        <v>1135</v>
      </c>
      <c r="B94" s="147"/>
    </row>
    <row r="95" spans="1:2" ht="35.15" customHeight="1">
      <c r="A95" s="320" t="s">
        <v>1177</v>
      </c>
      <c r="B95" s="149">
        <f>SUM(B96:B111)</f>
        <v>0</v>
      </c>
    </row>
    <row r="96" spans="1:2" ht="35.15" customHeight="1">
      <c r="A96" s="323" t="s">
        <v>1178</v>
      </c>
      <c r="B96" s="147"/>
    </row>
    <row r="97" spans="1:2" ht="35.15" customHeight="1">
      <c r="A97" s="323" t="s">
        <v>1179</v>
      </c>
      <c r="B97" s="147"/>
    </row>
    <row r="98" spans="1:2" ht="35.15" customHeight="1">
      <c r="A98" s="323" t="s">
        <v>1180</v>
      </c>
      <c r="B98" s="147"/>
    </row>
    <row r="99" spans="1:2" ht="35.15" customHeight="1">
      <c r="A99" s="323" t="s">
        <v>1181</v>
      </c>
      <c r="B99" s="147"/>
    </row>
    <row r="100" spans="1:2" ht="35.15" customHeight="1">
      <c r="A100" s="323" t="s">
        <v>1182</v>
      </c>
      <c r="B100" s="147"/>
    </row>
    <row r="101" spans="1:2" ht="35.15" customHeight="1">
      <c r="A101" s="323" t="s">
        <v>1183</v>
      </c>
      <c r="B101" s="147"/>
    </row>
    <row r="102" spans="1:2" ht="35.15" customHeight="1">
      <c r="A102" s="323" t="s">
        <v>1184</v>
      </c>
      <c r="B102" s="147"/>
    </row>
    <row r="103" spans="1:2" ht="35.15" customHeight="1">
      <c r="A103" s="323" t="s">
        <v>1185</v>
      </c>
      <c r="B103" s="147"/>
    </row>
    <row r="104" spans="1:2" ht="35.15" customHeight="1">
      <c r="A104" s="323" t="s">
        <v>1186</v>
      </c>
      <c r="B104" s="147"/>
    </row>
    <row r="105" spans="1:2" ht="35.15" customHeight="1">
      <c r="A105" s="323" t="s">
        <v>1187</v>
      </c>
      <c r="B105" s="147"/>
    </row>
    <row r="106" spans="1:2" ht="35.15" customHeight="1">
      <c r="A106" s="323" t="s">
        <v>1188</v>
      </c>
      <c r="B106" s="147"/>
    </row>
    <row r="107" spans="1:2" ht="35.15" customHeight="1">
      <c r="A107" s="323" t="s">
        <v>1189</v>
      </c>
      <c r="B107" s="147"/>
    </row>
    <row r="108" spans="1:2" ht="35.15" customHeight="1">
      <c r="A108" s="323" t="s">
        <v>1135</v>
      </c>
      <c r="B108" s="147"/>
    </row>
    <row r="109" spans="1:2" ht="35.15" customHeight="1">
      <c r="A109" s="323" t="s">
        <v>1190</v>
      </c>
      <c r="B109" s="147"/>
    </row>
    <row r="110" spans="1:2" ht="35.15" customHeight="1">
      <c r="A110" s="323" t="s">
        <v>1191</v>
      </c>
      <c r="B110" s="147"/>
    </row>
    <row r="111" spans="1:2" ht="35.15" customHeight="1">
      <c r="A111" s="323" t="s">
        <v>1192</v>
      </c>
      <c r="B111" s="147"/>
    </row>
    <row r="112" spans="1:2" ht="35.15" customHeight="1">
      <c r="A112" s="320" t="s">
        <v>1193</v>
      </c>
      <c r="B112" s="149">
        <f>SUM(B113:B115)</f>
        <v>0</v>
      </c>
    </row>
    <row r="113" spans="1:2" ht="35.15" customHeight="1">
      <c r="A113" s="323" t="s">
        <v>1194</v>
      </c>
      <c r="B113" s="147"/>
    </row>
    <row r="114" spans="1:2" ht="35.15" customHeight="1">
      <c r="A114" s="323" t="s">
        <v>1195</v>
      </c>
      <c r="B114" s="147"/>
    </row>
    <row r="115" spans="1:2" ht="35.15" customHeight="1">
      <c r="A115" s="323" t="s">
        <v>1135</v>
      </c>
      <c r="B115" s="147"/>
    </row>
    <row r="116" spans="1:2" ht="35.15" customHeight="1">
      <c r="A116" s="320" t="s">
        <v>1196</v>
      </c>
      <c r="B116" s="149">
        <f>SUM(B117:B119)</f>
        <v>0</v>
      </c>
    </row>
    <row r="117" spans="1:2" ht="35.15" customHeight="1">
      <c r="A117" s="323" t="s">
        <v>1197</v>
      </c>
      <c r="B117" s="324"/>
    </row>
    <row r="118" spans="1:2" ht="35.15" customHeight="1">
      <c r="A118" s="323" t="s">
        <v>1198</v>
      </c>
      <c r="B118" s="324"/>
    </row>
    <row r="119" spans="1:2" ht="35.15" customHeight="1">
      <c r="A119" s="323" t="s">
        <v>1199</v>
      </c>
      <c r="B119" s="324"/>
    </row>
    <row r="120" spans="1:2" ht="35.15" customHeight="1">
      <c r="A120" s="320" t="s">
        <v>1200</v>
      </c>
      <c r="B120" s="149">
        <f>SUM(B121:B121)</f>
        <v>0</v>
      </c>
    </row>
    <row r="121" spans="1:2" ht="35.15" customHeight="1">
      <c r="A121" s="323" t="s">
        <v>1201</v>
      </c>
      <c r="B121" s="147"/>
    </row>
    <row r="122" spans="1:2" ht="35.15" customHeight="1">
      <c r="A122" s="320" t="s">
        <v>1202</v>
      </c>
      <c r="B122" s="149">
        <f>SUM(B123:B123)</f>
        <v>0</v>
      </c>
    </row>
    <row r="123" spans="1:2" ht="35.15" customHeight="1">
      <c r="A123" s="323" t="s">
        <v>1203</v>
      </c>
      <c r="B123" s="147"/>
    </row>
    <row r="124" spans="1:2" ht="35.15" customHeight="1">
      <c r="A124" s="320" t="s">
        <v>1204</v>
      </c>
      <c r="B124" s="149">
        <f>SUM(B125:B126)</f>
        <v>0</v>
      </c>
    </row>
    <row r="125" spans="1:2" ht="35.15" customHeight="1">
      <c r="A125" s="323" t="s">
        <v>1205</v>
      </c>
      <c r="B125" s="324"/>
    </row>
    <row r="126" spans="1:2" ht="35.15" customHeight="1">
      <c r="A126" s="323" t="s">
        <v>1206</v>
      </c>
      <c r="B126" s="324"/>
    </row>
    <row r="127" spans="1:2" ht="35.15" customHeight="1">
      <c r="A127" s="320" t="s">
        <v>1207</v>
      </c>
      <c r="B127" s="149">
        <f>SUM(B128:B129)</f>
        <v>0</v>
      </c>
    </row>
    <row r="128" spans="1:2" ht="35.15" customHeight="1">
      <c r="A128" s="323" t="s">
        <v>1208</v>
      </c>
      <c r="B128" s="324"/>
    </row>
    <row r="129" spans="1:2" ht="35.15" customHeight="1">
      <c r="A129" s="323" t="s">
        <v>1209</v>
      </c>
      <c r="B129" s="324"/>
    </row>
    <row r="130" spans="1:2" ht="35.15" customHeight="1">
      <c r="A130" s="320" t="s">
        <v>1210</v>
      </c>
      <c r="B130" s="149">
        <f>SUM(B131:B132)</f>
        <v>0</v>
      </c>
    </row>
    <row r="131" spans="1:2" ht="35.15" customHeight="1">
      <c r="A131" s="323" t="s">
        <v>1211</v>
      </c>
      <c r="B131" s="147"/>
    </row>
    <row r="132" spans="1:2" ht="35.15" customHeight="1">
      <c r="A132" s="323" t="s">
        <v>1212</v>
      </c>
      <c r="B132" s="147"/>
    </row>
    <row r="133" spans="1:2" ht="35.15" customHeight="1">
      <c r="A133" s="320" t="s">
        <v>1213</v>
      </c>
      <c r="B133" s="149">
        <f>SUM(B134:B136)</f>
        <v>0</v>
      </c>
    </row>
    <row r="134" spans="1:2" ht="35.15" customHeight="1">
      <c r="A134" s="323" t="s">
        <v>1214</v>
      </c>
      <c r="B134" s="324"/>
    </row>
    <row r="135" spans="1:2" ht="35.15" customHeight="1">
      <c r="A135" s="323" t="s">
        <v>1215</v>
      </c>
      <c r="B135" s="324"/>
    </row>
    <row r="136" spans="1:2" ht="35.15" customHeight="1">
      <c r="A136" s="323" t="s">
        <v>1216</v>
      </c>
      <c r="B136" s="324"/>
    </row>
    <row r="137" spans="1:2" ht="35.15" customHeight="1">
      <c r="A137" s="320" t="s">
        <v>1217</v>
      </c>
      <c r="B137" s="149"/>
    </row>
    <row r="138" spans="1:2" ht="35.15" customHeight="1">
      <c r="A138" s="327" t="s">
        <v>1218</v>
      </c>
      <c r="B138" s="328">
        <f>SUM(B133,B130,B127,B124,B122,B120,B116,B112,B95,B92,B84,B76,B54,B49,B46,B24,B19,B16,B4,B137)</f>
        <v>0</v>
      </c>
    </row>
    <row r="141" spans="1:2">
      <c r="A141" s="204" t="s">
        <v>1219</v>
      </c>
    </row>
  </sheetData>
  <mergeCells count="1">
    <mergeCell ref="A1:D1"/>
  </mergeCells>
  <phoneticPr fontId="82" type="noConversion"/>
  <conditionalFormatting sqref="E4">
    <cfRule type="cellIs" dxfId="71" priority="2" stopIfTrue="1" operator="lessThan">
      <formula>0</formula>
    </cfRule>
  </conditionalFormatting>
  <conditionalFormatting sqref="E5:E42">
    <cfRule type="cellIs" dxfId="70" priority="1" stopIfTrue="1" operator="lessThan">
      <formula>0</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sheetPr codeName="Sheet7">
    <tabColor theme="0" tint="-0.249977111117893"/>
  </sheetPr>
  <dimension ref="A1:D19"/>
  <sheetViews>
    <sheetView showGridLines="0" showZeros="0" view="pageBreakPreview" zoomScaleNormal="85" workbookViewId="0">
      <selection activeCell="A19" sqref="A19"/>
    </sheetView>
  </sheetViews>
  <sheetFormatPr defaultColWidth="9" defaultRowHeight="15"/>
  <cols>
    <col min="1" max="1" width="43.6328125" style="121" customWidth="1"/>
    <col min="2" max="2" width="20.6328125" style="123" customWidth="1"/>
    <col min="3" max="3" width="20.6328125" style="121" customWidth="1"/>
    <col min="4" max="4" width="20" style="289" customWidth="1"/>
    <col min="5" max="16375" width="9" style="121"/>
    <col min="16376" max="16377" width="35.6328125" style="121"/>
    <col min="16378" max="16384" width="9" style="121"/>
  </cols>
  <sheetData>
    <row r="1" spans="1:4" ht="45" customHeight="1">
      <c r="A1" s="414" t="s">
        <v>1220</v>
      </c>
      <c r="B1" s="414"/>
      <c r="C1" s="414"/>
      <c r="D1" s="414"/>
    </row>
    <row r="2" spans="1:4" ht="20.149999999999999" customHeight="1">
      <c r="A2" s="125"/>
      <c r="B2" s="125"/>
      <c r="C2" s="308"/>
      <c r="D2" s="309" t="s">
        <v>1</v>
      </c>
    </row>
    <row r="3" spans="1:4" s="122" customFormat="1" ht="45" customHeight="1">
      <c r="A3" s="127" t="s">
        <v>1221</v>
      </c>
      <c r="B3" s="127" t="s">
        <v>1222</v>
      </c>
      <c r="C3" s="310" t="s">
        <v>1223</v>
      </c>
      <c r="D3" s="310" t="s">
        <v>1224</v>
      </c>
    </row>
    <row r="4" spans="1:4" ht="36" customHeight="1">
      <c r="A4" s="311" t="s">
        <v>1225</v>
      </c>
      <c r="B4" s="129">
        <f>SUM(C4:D4)</f>
        <v>0</v>
      </c>
      <c r="C4" s="129"/>
      <c r="D4" s="129"/>
    </row>
    <row r="5" spans="1:4" ht="36" customHeight="1">
      <c r="A5" s="311" t="s">
        <v>1226</v>
      </c>
      <c r="B5" s="129">
        <f t="shared" ref="B5:B14" si="0">SUM(C5:D5)</f>
        <v>0</v>
      </c>
      <c r="C5" s="129"/>
      <c r="D5" s="129"/>
    </row>
    <row r="6" spans="1:4" ht="36" customHeight="1">
      <c r="A6" s="311" t="s">
        <v>1227</v>
      </c>
      <c r="B6" s="129">
        <f t="shared" si="0"/>
        <v>0</v>
      </c>
      <c r="C6" s="129"/>
      <c r="D6" s="129"/>
    </row>
    <row r="7" spans="1:4" ht="36" customHeight="1">
      <c r="A7" s="311" t="s">
        <v>1228</v>
      </c>
      <c r="B7" s="129">
        <f t="shared" si="0"/>
        <v>0</v>
      </c>
      <c r="C7" s="129"/>
      <c r="D7" s="129"/>
    </row>
    <row r="8" spans="1:4" ht="36" customHeight="1">
      <c r="A8" s="311" t="s">
        <v>1229</v>
      </c>
      <c r="B8" s="129">
        <f t="shared" si="0"/>
        <v>0</v>
      </c>
      <c r="C8" s="129"/>
      <c r="D8" s="129"/>
    </row>
    <row r="9" spans="1:4" ht="36" customHeight="1">
      <c r="A9" s="311" t="s">
        <v>1230</v>
      </c>
      <c r="B9" s="129">
        <f t="shared" si="0"/>
        <v>0</v>
      </c>
      <c r="C9" s="129"/>
      <c r="D9" s="129"/>
    </row>
    <row r="10" spans="1:4" ht="36" customHeight="1">
      <c r="A10" s="311" t="s">
        <v>1231</v>
      </c>
      <c r="B10" s="129">
        <f t="shared" si="0"/>
        <v>0</v>
      </c>
      <c r="C10" s="129"/>
      <c r="D10" s="129"/>
    </row>
    <row r="11" spans="1:4" ht="36" customHeight="1">
      <c r="A11" s="311" t="s">
        <v>1232</v>
      </c>
      <c r="B11" s="129">
        <f t="shared" si="0"/>
        <v>0</v>
      </c>
      <c r="C11" s="129"/>
      <c r="D11" s="129"/>
    </row>
    <row r="12" spans="1:4" ht="36" customHeight="1">
      <c r="A12" s="311" t="s">
        <v>1233</v>
      </c>
      <c r="B12" s="129">
        <f t="shared" si="0"/>
        <v>0</v>
      </c>
      <c r="C12" s="129"/>
      <c r="D12" s="129"/>
    </row>
    <row r="13" spans="1:4" ht="36" customHeight="1">
      <c r="A13" s="311" t="s">
        <v>1234</v>
      </c>
      <c r="B13" s="129">
        <f t="shared" si="0"/>
        <v>0</v>
      </c>
      <c r="C13" s="129"/>
      <c r="D13" s="129"/>
    </row>
    <row r="14" spans="1:4" ht="36" customHeight="1">
      <c r="A14" s="311" t="s">
        <v>1235</v>
      </c>
      <c r="B14" s="129">
        <f t="shared" si="0"/>
        <v>0</v>
      </c>
      <c r="C14" s="129"/>
      <c r="D14" s="129"/>
    </row>
    <row r="15" spans="1:4" s="307" customFormat="1" ht="39" customHeight="1">
      <c r="A15" s="312" t="s">
        <v>1236</v>
      </c>
      <c r="B15" s="131">
        <f>SUM(B4:B14)</f>
        <v>0</v>
      </c>
      <c r="C15" s="131">
        <f>SUM(C4:C14)</f>
        <v>0</v>
      </c>
      <c r="D15" s="131">
        <f>SUM(D4:D14)</f>
        <v>0</v>
      </c>
    </row>
    <row r="16" spans="1:4">
      <c r="B16" s="313"/>
      <c r="C16" s="314"/>
      <c r="D16" s="315"/>
    </row>
    <row r="17" spans="1:3">
      <c r="A17" s="121" t="s">
        <v>1237</v>
      </c>
      <c r="C17" s="316"/>
    </row>
    <row r="18" spans="1:3">
      <c r="C18" s="316"/>
    </row>
    <row r="19" spans="1:3">
      <c r="C19" s="316"/>
    </row>
  </sheetData>
  <mergeCells count="1">
    <mergeCell ref="A1:D1"/>
  </mergeCells>
  <phoneticPr fontId="82" type="noConversion"/>
  <conditionalFormatting sqref="D1">
    <cfRule type="cellIs" dxfId="69" priority="4" stopIfTrue="1" operator="greaterThanOrEqual">
      <formula>10</formula>
    </cfRule>
    <cfRule type="cellIs" dxfId="68" priority="5" stopIfTrue="1" operator="lessThanOrEqual">
      <formula>-1</formula>
    </cfRule>
  </conditionalFormatting>
  <conditionalFormatting sqref="B3:C3">
    <cfRule type="cellIs" dxfId="67" priority="3" stopIfTrue="1" operator="lessThanOrEqual">
      <formula>-1</formula>
    </cfRule>
  </conditionalFormatting>
  <conditionalFormatting sqref="B4:C4 C5:C7 C9:D15 D4:D7 B5:B15">
    <cfRule type="cellIs" dxfId="66" priority="1"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sheetPr codeName="Sheet8">
    <tabColor rgb="FF00B0F0"/>
    <pageSetUpPr fitToPage="1"/>
  </sheetPr>
  <dimension ref="A1:IN11"/>
  <sheetViews>
    <sheetView workbookViewId="0">
      <selection activeCell="D7" sqref="D7"/>
    </sheetView>
  </sheetViews>
  <sheetFormatPr defaultColWidth="9" defaultRowHeight="14"/>
  <cols>
    <col min="1" max="1" width="37.7265625" style="277" customWidth="1"/>
    <col min="2" max="2" width="22" style="277" customWidth="1"/>
    <col min="3" max="4" width="23.90625" style="277" customWidth="1"/>
    <col min="5" max="5" width="24.453125" style="277" customWidth="1"/>
    <col min="6" max="248" width="9" style="277"/>
    <col min="249" max="16384" width="9" style="295"/>
  </cols>
  <sheetData>
    <row r="1" spans="1:5" s="277" customFormat="1" ht="40.5" customHeight="1">
      <c r="A1" s="415" t="s">
        <v>1238</v>
      </c>
      <c r="B1" s="415"/>
      <c r="C1" s="415"/>
      <c r="D1" s="415"/>
      <c r="E1" s="415"/>
    </row>
    <row r="2" spans="1:5" s="277" customFormat="1" ht="17.149999999999999" customHeight="1">
      <c r="A2" s="296"/>
      <c r="B2" s="296"/>
      <c r="C2" s="296"/>
      <c r="D2" s="297"/>
      <c r="E2" s="298" t="s">
        <v>1</v>
      </c>
    </row>
    <row r="3" spans="1:5" s="295" customFormat="1" ht="25" customHeight="1">
      <c r="A3" s="419" t="s">
        <v>2</v>
      </c>
      <c r="B3" s="419" t="s">
        <v>1239</v>
      </c>
      <c r="C3" s="419" t="s">
        <v>4</v>
      </c>
      <c r="D3" s="416" t="s">
        <v>1240</v>
      </c>
      <c r="E3" s="417"/>
    </row>
    <row r="4" spans="1:5" s="295" customFormat="1" ht="25" customHeight="1">
      <c r="A4" s="420"/>
      <c r="B4" s="420"/>
      <c r="C4" s="420"/>
      <c r="D4" s="127" t="s">
        <v>1241</v>
      </c>
      <c r="E4" s="127" t="s">
        <v>1242</v>
      </c>
    </row>
    <row r="5" spans="1:5" s="277" customFormat="1" ht="35.15" customHeight="1">
      <c r="A5" s="299" t="s">
        <v>1222</v>
      </c>
      <c r="B5" s="300">
        <f>B6+B7+B8</f>
        <v>315</v>
      </c>
      <c r="C5" s="300">
        <f>C6+C7+C8</f>
        <v>310.39999999999998</v>
      </c>
      <c r="D5" s="300">
        <f>D6+D7+D8</f>
        <v>-4.5999999999999996</v>
      </c>
      <c r="E5" s="301">
        <f t="shared" ref="E5:E10" si="0">D5/B5</f>
        <v>-1.46E-2</v>
      </c>
    </row>
    <row r="6" spans="1:5" s="277" customFormat="1" ht="35.15" customHeight="1">
      <c r="A6" s="116" t="s">
        <v>1243</v>
      </c>
      <c r="B6" s="302">
        <v>50</v>
      </c>
      <c r="C6" s="303">
        <v>53.35</v>
      </c>
      <c r="D6" s="302">
        <f>C6-B6</f>
        <v>3.35</v>
      </c>
      <c r="E6" s="301">
        <f t="shared" si="0"/>
        <v>6.7000000000000004E-2</v>
      </c>
    </row>
    <row r="7" spans="1:5" s="277" customFormat="1" ht="35.15" customHeight="1">
      <c r="A7" s="116" t="s">
        <v>1244</v>
      </c>
      <c r="B7" s="302">
        <v>90</v>
      </c>
      <c r="C7" s="303">
        <v>88.27</v>
      </c>
      <c r="D7" s="302">
        <f>C7-B7</f>
        <v>-1.73</v>
      </c>
      <c r="E7" s="301">
        <f t="shared" si="0"/>
        <v>-1.9199999999999998E-2</v>
      </c>
    </row>
    <row r="8" spans="1:5" s="277" customFormat="1" ht="35.15" customHeight="1">
      <c r="A8" s="116" t="s">
        <v>1245</v>
      </c>
      <c r="B8" s="302">
        <f>SUM(B9:B10)</f>
        <v>175</v>
      </c>
      <c r="C8" s="302">
        <f>SUM(C9:C10)</f>
        <v>168.78</v>
      </c>
      <c r="D8" s="302">
        <f>SUM(D9:D10)</f>
        <v>-6.22</v>
      </c>
      <c r="E8" s="301">
        <f t="shared" si="0"/>
        <v>-3.5499999999999997E-2</v>
      </c>
    </row>
    <row r="9" spans="1:5" s="277" customFormat="1" ht="35.15" customHeight="1">
      <c r="A9" s="119" t="s">
        <v>1246</v>
      </c>
      <c r="B9" s="304"/>
      <c r="C9" s="129"/>
      <c r="D9" s="129">
        <f t="shared" ref="D9:D10" si="1">C9-B9</f>
        <v>0</v>
      </c>
      <c r="E9" s="301"/>
    </row>
    <row r="10" spans="1:5" s="277" customFormat="1" ht="35.15" customHeight="1">
      <c r="A10" s="119" t="s">
        <v>1247</v>
      </c>
      <c r="B10" s="304">
        <v>175</v>
      </c>
      <c r="C10" s="304">
        <v>168.78</v>
      </c>
      <c r="D10" s="305">
        <f t="shared" si="1"/>
        <v>-6.22</v>
      </c>
      <c r="E10" s="306">
        <f t="shared" si="0"/>
        <v>-3.5499999999999997E-2</v>
      </c>
    </row>
    <row r="11" spans="1:5" s="277" customFormat="1" ht="249" customHeight="1">
      <c r="A11" s="418" t="s">
        <v>1248</v>
      </c>
      <c r="B11" s="418"/>
      <c r="C11" s="418"/>
      <c r="D11" s="418"/>
      <c r="E11" s="418"/>
    </row>
  </sheetData>
  <mergeCells count="6">
    <mergeCell ref="A1:E1"/>
    <mergeCell ref="D3:E3"/>
    <mergeCell ref="A11:E11"/>
    <mergeCell ref="A3:A4"/>
    <mergeCell ref="B3:B4"/>
    <mergeCell ref="C3:C4"/>
  </mergeCells>
  <phoneticPr fontId="82" type="noConversion"/>
  <conditionalFormatting sqref="C6">
    <cfRule type="cellIs" dxfId="65" priority="3" stopIfTrue="1" operator="lessThanOrEqual">
      <formula>-1</formula>
    </cfRule>
  </conditionalFormatting>
  <conditionalFormatting sqref="D9">
    <cfRule type="cellIs" dxfId="64" priority="1" stopIfTrue="1" operator="lessThanOrEqual">
      <formula>-1</formula>
    </cfRule>
  </conditionalFormatting>
  <conditionalFormatting sqref="C7 C9">
    <cfRule type="cellIs" dxfId="63" priority="2" stopIfTrue="1" operator="lessThanOrEqual">
      <formula>-1</formula>
    </cfRule>
  </conditionalFormatting>
  <printOptions horizontalCentered="1"/>
  <pageMargins left="0.70833333333333304" right="0.70833333333333304" top="0.75138888888888899" bottom="0.75138888888888899" header="0.30694444444444402" footer="0.30694444444444402"/>
  <pageSetup paperSize="9" fitToHeight="200" orientation="landscape"/>
  <headerFooter>
    <oddFooter>&amp;C&amp;16- &amp;P -</oddFooter>
  </headerFooter>
</worksheet>
</file>

<file path=xl/worksheets/sheet9.xml><?xml version="1.0" encoding="utf-8"?>
<worksheet xmlns="http://schemas.openxmlformats.org/spreadsheetml/2006/main" xmlns:r="http://schemas.openxmlformats.org/officeDocument/2006/relationships">
  <sheetPr codeName="Sheet9">
    <tabColor rgb="FF00B0F0"/>
  </sheetPr>
  <dimension ref="A1:H49"/>
  <sheetViews>
    <sheetView showGridLines="0" showZeros="0" view="pageBreakPreview" zoomScaleNormal="115" workbookViewId="0">
      <selection activeCell="H45" sqref="H45"/>
    </sheetView>
  </sheetViews>
  <sheetFormatPr defaultColWidth="9" defaultRowHeight="15"/>
  <cols>
    <col min="1" max="1" width="50.7265625" style="121" customWidth="1"/>
    <col min="2" max="3" width="20.6328125" style="121" customWidth="1"/>
    <col min="4" max="4" width="20.6328125" style="289" customWidth="1"/>
    <col min="5" max="5" width="3.7265625" style="121" hidden="1" customWidth="1"/>
    <col min="6" max="7" width="9" style="121"/>
    <col min="8" max="8" width="36.08984375" style="121" customWidth="1"/>
    <col min="9" max="9" width="12" style="121" customWidth="1"/>
    <col min="10" max="10" width="12.453125" style="121" customWidth="1"/>
    <col min="11" max="16356" width="9" style="121"/>
    <col min="16357" max="16357" width="45.6328125" style="121"/>
    <col min="16358" max="16384" width="9" style="121"/>
  </cols>
  <sheetData>
    <row r="1" spans="1:8" s="277" customFormat="1" ht="40.5" customHeight="1">
      <c r="A1" s="421" t="s">
        <v>1249</v>
      </c>
      <c r="B1" s="421"/>
      <c r="C1" s="421"/>
      <c r="D1" s="421"/>
    </row>
    <row r="2" spans="1:8" s="287" customFormat="1" ht="20.149999999999999" customHeight="1">
      <c r="A2" s="254"/>
      <c r="B2" s="255"/>
      <c r="C2" s="254"/>
      <c r="D2" s="256" t="s">
        <v>1</v>
      </c>
      <c r="E2" s="251"/>
    </row>
    <row r="3" spans="1:8" s="288" customFormat="1" ht="45" customHeight="1">
      <c r="A3" s="257" t="s">
        <v>2</v>
      </c>
      <c r="B3" s="136" t="s">
        <v>3</v>
      </c>
      <c r="C3" s="136" t="s">
        <v>4</v>
      </c>
      <c r="D3" s="136" t="s">
        <v>5</v>
      </c>
      <c r="E3" s="258" t="s">
        <v>43</v>
      </c>
    </row>
    <row r="4" spans="1:8" s="288" customFormat="1" ht="36" customHeight="1">
      <c r="A4" s="259" t="s">
        <v>1250</v>
      </c>
      <c r="B4" s="260"/>
      <c r="C4" s="260"/>
      <c r="D4" s="238" t="str">
        <f t="shared" ref="D4:D28" si="0">IF(B4&gt;0,C4/B4-1,IF(B4&lt;0,-(C4/B4-1),""))</f>
        <v/>
      </c>
      <c r="E4" s="261" t="e">
        <f>IF(LEN(#REF!)=7,"是",IF(A4&lt;&gt;"",IF(SUM(B4:C4)&lt;&gt;0,"是","否"),"是"))</f>
        <v>#REF!</v>
      </c>
      <c r="H4" s="290"/>
    </row>
    <row r="5" spans="1:8" ht="36" customHeight="1">
      <c r="A5" s="259" t="s">
        <v>1251</v>
      </c>
      <c r="B5" s="260"/>
      <c r="C5" s="260"/>
      <c r="D5" s="291" t="str">
        <f t="shared" si="0"/>
        <v/>
      </c>
      <c r="E5" s="261" t="e">
        <f>IF(LEN(#REF!)=7,"是",IF(A5&lt;&gt;"",IF(SUM(B5:C5)&lt;&gt;0,"是","否"),"是"))</f>
        <v>#REF!</v>
      </c>
      <c r="G5" s="288"/>
    </row>
    <row r="6" spans="1:8" ht="36" customHeight="1">
      <c r="A6" s="259" t="s">
        <v>1252</v>
      </c>
      <c r="B6" s="260"/>
      <c r="C6" s="260"/>
      <c r="D6" s="291" t="str">
        <f t="shared" si="0"/>
        <v/>
      </c>
      <c r="E6" s="261" t="e">
        <f>IF(LEN(#REF!)=7,"是",IF(A6&lt;&gt;"",IF(SUM(B6:C6)&lt;&gt;0,"是","否"),"是"))</f>
        <v>#REF!</v>
      </c>
      <c r="G6" s="288"/>
    </row>
    <row r="7" spans="1:8" ht="36" customHeight="1">
      <c r="A7" s="259" t="s">
        <v>1253</v>
      </c>
      <c r="B7" s="260"/>
      <c r="C7" s="260"/>
      <c r="D7" s="291" t="str">
        <f t="shared" si="0"/>
        <v/>
      </c>
      <c r="E7" s="261" t="e">
        <f>IF(LEN(#REF!)=7,"是",IF(A7&lt;&gt;"",IF(SUM(B7:C7)&lt;&gt;0,"是","否"),"是"))</f>
        <v>#REF!</v>
      </c>
      <c r="G7" s="288"/>
    </row>
    <row r="8" spans="1:8" ht="36" customHeight="1">
      <c r="A8" s="259" t="s">
        <v>1254</v>
      </c>
      <c r="B8" s="260"/>
      <c r="C8" s="260"/>
      <c r="D8" s="291" t="str">
        <f t="shared" si="0"/>
        <v/>
      </c>
      <c r="E8" s="261" t="e">
        <f>IF(LEN(#REF!)=7,"是",IF(A8&lt;&gt;"",IF(SUM(B8:C8)&lt;&gt;0,"是","否"),"是"))</f>
        <v>#REF!</v>
      </c>
      <c r="G8" s="288"/>
    </row>
    <row r="9" spans="1:8" ht="36" customHeight="1">
      <c r="A9" s="259" t="s">
        <v>1255</v>
      </c>
      <c r="B9" s="260">
        <f>SUM(B10:B14)</f>
        <v>81887</v>
      </c>
      <c r="C9" s="260">
        <f>SUM(C10:C14)</f>
        <v>60000</v>
      </c>
      <c r="D9" s="238">
        <f t="shared" si="0"/>
        <v>-0.26700000000000002</v>
      </c>
      <c r="E9" s="261" t="e">
        <f>IF(LEN(#REF!)=7,"是",IF(A9&lt;&gt;"",IF(SUM(B9:C9)&lt;&gt;0,"是","否"),"是"))</f>
        <v>#REF!</v>
      </c>
      <c r="G9" s="288"/>
    </row>
    <row r="10" spans="1:8" ht="36" customHeight="1">
      <c r="A10" s="262" t="s">
        <v>1256</v>
      </c>
      <c r="B10" s="264">
        <v>84194</v>
      </c>
      <c r="C10" s="264">
        <v>60000</v>
      </c>
      <c r="D10" s="232">
        <f t="shared" si="0"/>
        <v>-0.28699999999999998</v>
      </c>
      <c r="E10" s="261" t="e">
        <f>IF(LEN(#REF!)=7,"是",IF(A10&lt;&gt;"",IF(SUM(B10:C10)&lt;&gt;0,"是","否"),"是"))</f>
        <v>#REF!</v>
      </c>
      <c r="G10" s="288"/>
    </row>
    <row r="11" spans="1:8" ht="36" customHeight="1">
      <c r="A11" s="262" t="s">
        <v>1257</v>
      </c>
      <c r="B11" s="264"/>
      <c r="C11" s="264"/>
      <c r="D11" s="232" t="str">
        <f t="shared" si="0"/>
        <v/>
      </c>
      <c r="E11" s="261" t="e">
        <f>IF(LEN(#REF!)=7,"是",IF(A11&lt;&gt;"",IF(SUM(B11:C11)&lt;&gt;0,"是","否"),"是"))</f>
        <v>#REF!</v>
      </c>
      <c r="G11" s="288"/>
    </row>
    <row r="12" spans="1:8" ht="36" customHeight="1">
      <c r="A12" s="262" t="s">
        <v>1258</v>
      </c>
      <c r="B12" s="264"/>
      <c r="C12" s="264"/>
      <c r="D12" s="232" t="str">
        <f t="shared" si="0"/>
        <v/>
      </c>
      <c r="E12" s="261" t="e">
        <f>IF(LEN(#REF!)=7,"是",IF(A12&lt;&gt;"",IF(SUM(B12:C12)&lt;&gt;0,"是","否"),"是"))</f>
        <v>#REF!</v>
      </c>
      <c r="G12" s="288"/>
    </row>
    <row r="13" spans="1:8" ht="36" customHeight="1">
      <c r="A13" s="262" t="s">
        <v>1259</v>
      </c>
      <c r="B13" s="264">
        <v>-2307</v>
      </c>
      <c r="C13" s="264"/>
      <c r="D13" s="232">
        <f t="shared" si="0"/>
        <v>1</v>
      </c>
      <c r="E13" s="261" t="e">
        <f>IF(LEN(#REF!)=7,"是",IF(A13&lt;&gt;"",IF(SUM(B13:C13)&lt;&gt;0,"是","否"),"是"))</f>
        <v>#REF!</v>
      </c>
      <c r="G13" s="288"/>
    </row>
    <row r="14" spans="1:8" ht="36" customHeight="1">
      <c r="A14" s="262" t="s">
        <v>1260</v>
      </c>
      <c r="B14" s="264"/>
      <c r="C14" s="264"/>
      <c r="D14" s="232" t="str">
        <f t="shared" si="0"/>
        <v/>
      </c>
      <c r="E14" s="261" t="e">
        <f>IF(LEN(#REF!)=7,"是",IF(A14&lt;&gt;"",IF(SUM(B14:C14)&lt;&gt;0,"是","否"),"是"))</f>
        <v>#REF!</v>
      </c>
      <c r="G14" s="288"/>
    </row>
    <row r="15" spans="1:8" ht="36" customHeight="1">
      <c r="A15" s="138" t="s">
        <v>1261</v>
      </c>
      <c r="B15" s="260"/>
      <c r="C15" s="260"/>
      <c r="D15" s="238" t="str">
        <f t="shared" si="0"/>
        <v/>
      </c>
      <c r="E15" s="261" t="e">
        <f>IF(LEN(#REF!)=7,"是",IF(A15&lt;&gt;"",IF(SUM(B15:C15)&lt;&gt;0,"是","否"),"是"))</f>
        <v>#REF!</v>
      </c>
      <c r="G15" s="288"/>
    </row>
    <row r="16" spans="1:8" ht="36" customHeight="1">
      <c r="A16" s="138" t="s">
        <v>1262</v>
      </c>
      <c r="B16" s="260">
        <f>SUM(B17:B18)</f>
        <v>0</v>
      </c>
      <c r="C16" s="260">
        <f>SUM(C17:C18)</f>
        <v>0</v>
      </c>
      <c r="D16" s="238" t="str">
        <f t="shared" si="0"/>
        <v/>
      </c>
      <c r="E16" s="261" t="e">
        <f>IF(LEN(#REF!)=7,"是",IF(A16&lt;&gt;"",IF(SUM(B16:C16)&lt;&gt;0,"是","否"),"是"))</f>
        <v>#REF!</v>
      </c>
      <c r="G16" s="288"/>
    </row>
    <row r="17" spans="1:7" ht="36" customHeight="1">
      <c r="A17" s="262" t="s">
        <v>1263</v>
      </c>
      <c r="B17" s="264"/>
      <c r="C17" s="264"/>
      <c r="D17" s="232" t="str">
        <f t="shared" si="0"/>
        <v/>
      </c>
      <c r="E17" s="261" t="e">
        <f>IF(LEN(#REF!)=7,"是",IF(A17&lt;&gt;"",IF(SUM(B17:C17)&lt;&gt;0,"是","否"),"是"))</f>
        <v>#REF!</v>
      </c>
      <c r="G17" s="288"/>
    </row>
    <row r="18" spans="1:7" ht="36" customHeight="1">
      <c r="A18" s="262" t="s">
        <v>1264</v>
      </c>
      <c r="B18" s="264"/>
      <c r="C18" s="264"/>
      <c r="D18" s="232" t="str">
        <f t="shared" si="0"/>
        <v/>
      </c>
      <c r="E18" s="261" t="e">
        <f>IF(LEN(#REF!)=7,"是",IF(A18&lt;&gt;"",IF(SUM(B18:C18)&lt;&gt;0,"是","否"),"是"))</f>
        <v>#REF!</v>
      </c>
      <c r="G18" s="288"/>
    </row>
    <row r="19" spans="1:7" ht="36" customHeight="1">
      <c r="A19" s="138" t="s">
        <v>1265</v>
      </c>
      <c r="B19" s="260">
        <v>5100</v>
      </c>
      <c r="C19" s="260">
        <v>1000</v>
      </c>
      <c r="D19" s="238">
        <f t="shared" si="0"/>
        <v>-0.80400000000000005</v>
      </c>
      <c r="E19" s="261" t="e">
        <f>IF(LEN(#REF!)=7,"是",IF(A19&lt;&gt;"",IF(SUM(B19:C19)&lt;&gt;0,"是","否"),"是"))</f>
        <v>#REF!</v>
      </c>
      <c r="G19" s="288"/>
    </row>
    <row r="20" spans="1:7" ht="36" customHeight="1">
      <c r="A20" s="138" t="s">
        <v>1266</v>
      </c>
      <c r="B20" s="260"/>
      <c r="C20" s="260"/>
      <c r="D20" s="238" t="str">
        <f t="shared" si="0"/>
        <v/>
      </c>
      <c r="E20" s="261" t="e">
        <f>IF(LEN(#REF!)=7,"是",IF(A20&lt;&gt;"",IF(SUM(B20:C20)&lt;&gt;0,"是","否"),"是"))</f>
        <v>#REF!</v>
      </c>
      <c r="G20" s="288"/>
    </row>
    <row r="21" spans="1:7" ht="36" customHeight="1">
      <c r="A21" s="138" t="s">
        <v>1267</v>
      </c>
      <c r="B21" s="260"/>
      <c r="C21" s="260"/>
      <c r="D21" s="232" t="str">
        <f t="shared" si="0"/>
        <v/>
      </c>
      <c r="E21" s="261" t="e">
        <f>IF(LEN(#REF!)=7,"是",IF(A21&lt;&gt;"",IF(SUM(B21:C21)&lt;&gt;0,"是","否"),"是"))</f>
        <v>#REF!</v>
      </c>
      <c r="G21" s="288"/>
    </row>
    <row r="22" spans="1:7" ht="36" customHeight="1">
      <c r="A22" s="259" t="s">
        <v>1268</v>
      </c>
      <c r="B22" s="260"/>
      <c r="C22" s="260"/>
      <c r="D22" s="232" t="str">
        <f t="shared" si="0"/>
        <v/>
      </c>
      <c r="E22" s="261" t="e">
        <f>IF(LEN(#REF!)=7,"是",IF(A22&lt;&gt;"",IF(SUM(B22:C22)&lt;&gt;0,"是","否"),"是"))</f>
        <v>#REF!</v>
      </c>
      <c r="G22" s="288"/>
    </row>
    <row r="23" spans="1:7" ht="36" customHeight="1">
      <c r="A23" s="259" t="s">
        <v>1269</v>
      </c>
      <c r="B23" s="260">
        <v>1620</v>
      </c>
      <c r="C23" s="260">
        <v>2000</v>
      </c>
      <c r="D23" s="238">
        <f t="shared" si="0"/>
        <v>0.23499999999999999</v>
      </c>
      <c r="E23" s="261" t="e">
        <f>IF(LEN(#REF!)=7,"是",IF(A23&lt;&gt;"",IF(SUM(B23:C23)&lt;&gt;0,"是","否"),"是"))</f>
        <v>#REF!</v>
      </c>
      <c r="G23" s="288"/>
    </row>
    <row r="24" spans="1:7" ht="36" customHeight="1">
      <c r="A24" s="259" t="s">
        <v>1270</v>
      </c>
      <c r="B24" s="260"/>
      <c r="C24" s="260"/>
      <c r="D24" s="232" t="str">
        <f t="shared" si="0"/>
        <v/>
      </c>
      <c r="E24" s="261" t="e">
        <f>IF(LEN(#REF!)=7,"是",IF(A24&lt;&gt;"",IF(SUM(B24:C24)&lt;&gt;0,"是","否"),"是"))</f>
        <v>#REF!</v>
      </c>
      <c r="G24" s="288"/>
    </row>
    <row r="25" spans="1:7" ht="36" customHeight="1">
      <c r="A25" s="259" t="s">
        <v>1271</v>
      </c>
      <c r="B25" s="260"/>
      <c r="C25" s="260"/>
      <c r="D25" s="238" t="str">
        <f t="shared" si="0"/>
        <v/>
      </c>
      <c r="E25" s="261" t="e">
        <f>IF(LEN(#REF!)=7,"是",IF(A25&lt;&gt;"",IF(SUM(B25:C25)&lt;&gt;0,"是","否"),"是"))</f>
        <v>#REF!</v>
      </c>
      <c r="G25" s="288"/>
    </row>
    <row r="26" spans="1:7" ht="36" customHeight="1">
      <c r="A26" s="259" t="s">
        <v>1272</v>
      </c>
      <c r="B26" s="260">
        <v>14257</v>
      </c>
      <c r="C26" s="260">
        <v>22500</v>
      </c>
      <c r="D26" s="238">
        <f t="shared" si="0"/>
        <v>0.57799999999999996</v>
      </c>
      <c r="E26" s="261" t="e">
        <f>IF(LEN(#REF!)=7,"是",IF(A26&lt;&gt;"",IF(SUM(B26:C26)&lt;&gt;0,"是","否"),"是"))</f>
        <v>#REF!</v>
      </c>
      <c r="G26" s="288"/>
    </row>
    <row r="27" spans="1:7" ht="36" customHeight="1">
      <c r="A27" s="265"/>
      <c r="B27" s="264"/>
      <c r="C27" s="264"/>
      <c r="D27" s="232" t="str">
        <f t="shared" si="0"/>
        <v/>
      </c>
      <c r="E27" s="261" t="e">
        <f>IF(LEN(#REF!)=7,"是",IF(A27&lt;&gt;"",IF(SUM(B27:C27)&lt;&gt;0,"是","否"),"是"))</f>
        <v>#REF!</v>
      </c>
    </row>
    <row r="28" spans="1:7" ht="36" customHeight="1">
      <c r="A28" s="243" t="s">
        <v>1273</v>
      </c>
      <c r="B28" s="260">
        <f>SUM(B4,B5,B6,B7,B8,B9,B15,B16,B19,B20,B21,B22,B23,B24,B25,B26)</f>
        <v>102864</v>
      </c>
      <c r="C28" s="260">
        <f>SUM(C4,C5,C6,C7,C8,C9,C15,C16,C19,C20,C21,C22,C23,C24,C25,C26)</f>
        <v>85500</v>
      </c>
      <c r="D28" s="238">
        <f t="shared" si="0"/>
        <v>-0.16900000000000001</v>
      </c>
      <c r="E28" s="261" t="e">
        <f>IF(LEN(#REF!)=7,"是",IF(A28&lt;&gt;"",IF(SUM(B28:C28)&lt;&gt;0,"是","否"),"是"))</f>
        <v>#REF!</v>
      </c>
    </row>
    <row r="29" spans="1:7" ht="36" customHeight="1">
      <c r="A29" s="292" t="s">
        <v>32</v>
      </c>
      <c r="B29" s="241">
        <f>B30+B33+B34+B35</f>
        <v>55571</v>
      </c>
      <c r="C29" s="241">
        <f>C30+C33+C34+C35</f>
        <v>36677</v>
      </c>
      <c r="D29" s="293"/>
      <c r="E29" s="261" t="e">
        <f>IF(LEN(#REF!)=7,"是",IF(A29&lt;&gt;"",IF(SUM(B29:C29)&lt;&gt;0,"是","否"),"是"))</f>
        <v>#REF!</v>
      </c>
    </row>
    <row r="30" spans="1:7" ht="36" customHeight="1">
      <c r="A30" s="292" t="s">
        <v>1274</v>
      </c>
      <c r="B30" s="241">
        <v>722</v>
      </c>
      <c r="C30" s="241">
        <v>200</v>
      </c>
      <c r="D30" s="293"/>
      <c r="E30" s="261" t="e">
        <f>IF(LEN(#REF!)=7,"是",IF(A30&lt;&gt;"",IF(SUM(B30:C30)&lt;&gt;0,"是","否"),"是"))</f>
        <v>#REF!</v>
      </c>
    </row>
    <row r="31" spans="1:7" ht="36" customHeight="1">
      <c r="A31" s="274" t="s">
        <v>1275</v>
      </c>
      <c r="B31" s="240"/>
      <c r="C31" s="236"/>
      <c r="D31" s="275"/>
      <c r="E31" s="261" t="e">
        <f>IF(LEN(#REF!)=7,"是",IF(A31&lt;&gt;"",IF(SUM(B31:C31)&lt;&gt;0,"是","否"),"是"))</f>
        <v>#REF!</v>
      </c>
    </row>
    <row r="32" spans="1:7" ht="36" customHeight="1">
      <c r="A32" s="274" t="s">
        <v>1276</v>
      </c>
      <c r="B32" s="240"/>
      <c r="C32" s="236"/>
      <c r="D32" s="275"/>
      <c r="E32" s="261" t="e">
        <f>IF(LEN(#REF!)=7,"是",IF(A32&lt;&gt;"",IF(SUM(B32:C32)&lt;&gt;0,"是","否"),"是"))</f>
        <v>#REF!</v>
      </c>
    </row>
    <row r="33" spans="1:5" ht="36" customHeight="1">
      <c r="A33" s="274" t="s">
        <v>35</v>
      </c>
      <c r="B33" s="240">
        <v>9849</v>
      </c>
      <c r="C33" s="236">
        <v>3477</v>
      </c>
      <c r="D33" s="275"/>
    </row>
    <row r="34" spans="1:5" ht="36" customHeight="1">
      <c r="A34" s="274" t="s">
        <v>36</v>
      </c>
      <c r="B34" s="240"/>
      <c r="C34" s="236"/>
      <c r="D34" s="275"/>
    </row>
    <row r="35" spans="1:5" ht="36" customHeight="1">
      <c r="A35" s="274" t="s">
        <v>1277</v>
      </c>
      <c r="B35" s="240">
        <v>45000</v>
      </c>
      <c r="C35" s="236">
        <v>33000</v>
      </c>
      <c r="D35" s="275"/>
    </row>
    <row r="36" spans="1:5" ht="36" customHeight="1">
      <c r="A36" s="276" t="s">
        <v>40</v>
      </c>
      <c r="B36" s="241">
        <f>SUM(B28:B29)</f>
        <v>158435</v>
      </c>
      <c r="C36" s="241">
        <f>SUM(C28:C29)</f>
        <v>122177</v>
      </c>
      <c r="D36" s="293"/>
      <c r="E36" s="261" t="e">
        <f>IF(LEN(#REF!)=7,"是",IF(A36&lt;&gt;"",IF(SUM(B36:C36)&lt;&gt;0,"是","否"),"是"))</f>
        <v>#REF!</v>
      </c>
    </row>
    <row r="37" spans="1:5">
      <c r="B37" s="294"/>
      <c r="C37" s="294"/>
    </row>
    <row r="39" spans="1:5">
      <c r="B39" s="294"/>
      <c r="C39" s="294"/>
    </row>
    <row r="41" spans="1:5">
      <c r="B41" s="294"/>
      <c r="C41" s="294"/>
    </row>
    <row r="42" spans="1:5">
      <c r="B42" s="294"/>
      <c r="C42" s="294"/>
    </row>
    <row r="44" spans="1:5">
      <c r="B44" s="294"/>
      <c r="C44" s="294"/>
    </row>
    <row r="45" spans="1:5">
      <c r="B45" s="294"/>
      <c r="C45" s="294"/>
    </row>
    <row r="46" spans="1:5">
      <c r="B46" s="294"/>
      <c r="C46" s="294"/>
    </row>
    <row r="47" spans="1:5">
      <c r="B47" s="294"/>
      <c r="C47" s="294"/>
    </row>
    <row r="49" spans="2:3">
      <c r="B49" s="294"/>
      <c r="C49" s="294"/>
    </row>
  </sheetData>
  <mergeCells count="1">
    <mergeCell ref="A1:D1"/>
  </mergeCells>
  <phoneticPr fontId="82" type="noConversion"/>
  <conditionalFormatting sqref="A30">
    <cfRule type="expression" dxfId="62" priority="4" stopIfTrue="1">
      <formula>"len($A:$A)=3"</formula>
    </cfRule>
  </conditionalFormatting>
  <conditionalFormatting sqref="A32">
    <cfRule type="expression" dxfId="61" priority="3" stopIfTrue="1">
      <formula>"len($A:$A)=3"</formula>
    </cfRule>
  </conditionalFormatting>
  <conditionalFormatting sqref="B33">
    <cfRule type="expression" dxfId="60" priority="2" stopIfTrue="1">
      <formula>"len($A:$A)=3"</formula>
    </cfRule>
  </conditionalFormatting>
  <conditionalFormatting sqref="C33">
    <cfRule type="expression" dxfId="59" priority="1" stopIfTrue="1">
      <formula>"len($A:$A)=3"</formula>
    </cfRule>
  </conditionalFormatting>
  <conditionalFormatting sqref="C31:C32">
    <cfRule type="expression" dxfId="58" priority="9" stopIfTrue="1">
      <formula>"len($A:$A)=3"</formula>
    </cfRule>
  </conditionalFormatting>
  <conditionalFormatting sqref="A29 A31">
    <cfRule type="expression" dxfId="57" priority="6" stopIfTrue="1">
      <formula>"len($A:$A)=3"</formula>
    </cfRule>
  </conditionalFormatting>
  <conditionalFormatting sqref="B29:C32">
    <cfRule type="expression" dxfId="56" priority="12" stopIfTrue="1">
      <formula>"len($A:$A)=3"</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sheetPr codeName="Sheet10">
    <tabColor rgb="FF00B0F0"/>
  </sheetPr>
  <dimension ref="A1:XFC291"/>
  <sheetViews>
    <sheetView showGridLines="0" showZeros="0" view="pageBreakPreview" zoomScaleNormal="115" workbookViewId="0">
      <selection activeCell="D9" sqref="D9"/>
    </sheetView>
  </sheetViews>
  <sheetFormatPr defaultColWidth="9" defaultRowHeight="15"/>
  <cols>
    <col min="1" max="1" width="50.7265625" style="222" customWidth="1"/>
    <col min="2" max="3" width="20.6328125" style="222" customWidth="1"/>
    <col min="4" max="4" width="20.6328125" style="223" customWidth="1"/>
    <col min="5" max="5" width="3.7265625" style="224" hidden="1" customWidth="1"/>
    <col min="6" max="6" width="9" style="222" hidden="1" customWidth="1"/>
    <col min="7" max="16384" width="9" style="222"/>
  </cols>
  <sheetData>
    <row r="1" spans="1:6 16382:16383" s="277" customFormat="1" ht="45" customHeight="1">
      <c r="A1" s="421" t="s">
        <v>1278</v>
      </c>
      <c r="B1" s="421"/>
      <c r="C1" s="421"/>
      <c r="D1" s="421"/>
      <c r="XFB1" s="222"/>
      <c r="XFC1" s="222"/>
    </row>
    <row r="2" spans="1:6 16382:16383" s="219" customFormat="1" ht="20.149999999999999" customHeight="1">
      <c r="A2" s="225"/>
      <c r="B2" s="225"/>
      <c r="C2" s="225"/>
      <c r="D2" s="226" t="s">
        <v>1</v>
      </c>
      <c r="E2" s="227"/>
    </row>
    <row r="3" spans="1:6 16382:16383" s="220" customFormat="1" ht="45" customHeight="1">
      <c r="A3" s="228" t="s">
        <v>2</v>
      </c>
      <c r="B3" s="229" t="s">
        <v>3</v>
      </c>
      <c r="C3" s="229" t="s">
        <v>4</v>
      </c>
      <c r="D3" s="229" t="s">
        <v>5</v>
      </c>
      <c r="E3" s="230" t="s">
        <v>43</v>
      </c>
      <c r="F3" s="220" t="s">
        <v>1279</v>
      </c>
    </row>
    <row r="4" spans="1:6 16382:16383" ht="38.15" customHeight="1">
      <c r="A4" s="231" t="s">
        <v>1280</v>
      </c>
      <c r="B4" s="278">
        <f>SUM(B5,B11,B17)</f>
        <v>0</v>
      </c>
      <c r="C4" s="278">
        <f>SUM(C5,C11,C17)</f>
        <v>0</v>
      </c>
      <c r="D4" s="238" t="str">
        <f t="shared" ref="D4:D67" si="0">IF(B4&gt;0,C4/B4-1,IF(B4&lt;0,-(C4/B4-1),""))</f>
        <v/>
      </c>
      <c r="E4" s="233" t="e">
        <f>IF(LEN(#REF!)=3,"是",IF(A4&lt;&gt;"",IF(SUM(B4:C4)&lt;&gt;0,"是","否"),"是"))</f>
        <v>#REF!</v>
      </c>
      <c r="F4" s="222" t="e">
        <f>IF(LEN(#REF!)=3,"类",IF(LEN(#REF!)=5,"款","项"))</f>
        <v>#REF!</v>
      </c>
    </row>
    <row r="5" spans="1:6 16382:16383" ht="38.15" customHeight="1">
      <c r="A5" s="239" t="s">
        <v>1281</v>
      </c>
      <c r="B5" s="158">
        <f>SUM(B6:B10)</f>
        <v>0</v>
      </c>
      <c r="C5" s="158">
        <f>SUM(C6:C10)</f>
        <v>0</v>
      </c>
      <c r="D5" s="232" t="str">
        <f t="shared" si="0"/>
        <v/>
      </c>
      <c r="E5" s="233" t="e">
        <f>IF(LEN(#REF!)=3,"是",IF(A5&lt;&gt;"",IF(SUM(B5:C5)&lt;&gt;0,"是","否"),"是"))</f>
        <v>#REF!</v>
      </c>
      <c r="F5" s="222" t="e">
        <f>IF(LEN(#REF!)=3,"类",IF(LEN(#REF!)=5,"款","项"))</f>
        <v>#REF!</v>
      </c>
    </row>
    <row r="6" spans="1:6 16382:16383" ht="38.15" customHeight="1">
      <c r="A6" s="235" t="s">
        <v>1282</v>
      </c>
      <c r="B6" s="236"/>
      <c r="C6" s="158"/>
      <c r="D6" s="232" t="str">
        <f t="shared" si="0"/>
        <v/>
      </c>
      <c r="E6" s="233" t="e">
        <f>IF(LEN(#REF!)=3,"是",IF(A6&lt;&gt;"",IF(SUM(B6:C6)&lt;&gt;0,"是","否"),"是"))</f>
        <v>#REF!</v>
      </c>
      <c r="F6" s="222" t="e">
        <f>IF(LEN(#REF!)=3,"类",IF(LEN(#REF!)=5,"款","项"))</f>
        <v>#REF!</v>
      </c>
    </row>
    <row r="7" spans="1:6 16382:16383" ht="38.15" customHeight="1">
      <c r="A7" s="235" t="s">
        <v>1283</v>
      </c>
      <c r="B7" s="236"/>
      <c r="C7" s="279"/>
      <c r="D7" s="232" t="str">
        <f t="shared" si="0"/>
        <v/>
      </c>
      <c r="E7" s="233" t="e">
        <f>IF(LEN(#REF!)=3,"是",IF(A7&lt;&gt;"",IF(SUM(B7:C7)&lt;&gt;0,"是","否"),"是"))</f>
        <v>#REF!</v>
      </c>
      <c r="F7" s="222" t="e">
        <f>IF(LEN(#REF!)=3,"类",IF(LEN(#REF!)=5,"款","项"))</f>
        <v>#REF!</v>
      </c>
    </row>
    <row r="8" spans="1:6 16382:16383" ht="38.15" customHeight="1">
      <c r="A8" s="280" t="s">
        <v>1284</v>
      </c>
      <c r="B8" s="263"/>
      <c r="C8" s="281"/>
      <c r="D8" s="232" t="str">
        <f t="shared" si="0"/>
        <v/>
      </c>
      <c r="E8" s="233" t="e">
        <f>IF(LEN(#REF!)=3,"是",IF(A8&lt;&gt;"",IF(SUM(B8:C8)&lt;&gt;0,"是","否"),"是"))</f>
        <v>#REF!</v>
      </c>
      <c r="F8" s="222" t="e">
        <f>IF(LEN(#REF!)=3,"类",IF(LEN(#REF!)=5,"款","项"))</f>
        <v>#REF!</v>
      </c>
    </row>
    <row r="9" spans="1:6 16382:16383" ht="38.15" customHeight="1">
      <c r="A9" s="280" t="s">
        <v>1285</v>
      </c>
      <c r="B9" s="263"/>
      <c r="C9" s="281"/>
      <c r="D9" s="232" t="str">
        <f t="shared" si="0"/>
        <v/>
      </c>
      <c r="E9" s="233" t="e">
        <f>IF(LEN(#REF!)=3,"是",IF(A9&lt;&gt;"",IF(SUM(B9:C9)&lt;&gt;0,"是","否"),"是"))</f>
        <v>#REF!</v>
      </c>
      <c r="F9" s="222" t="e">
        <f>IF(LEN(#REF!)=3,"类",IF(LEN(#REF!)=5,"款","项"))</f>
        <v>#REF!</v>
      </c>
    </row>
    <row r="10" spans="1:6 16382:16383" ht="38.15" customHeight="1">
      <c r="A10" s="235" t="s">
        <v>1286</v>
      </c>
      <c r="B10" s="236"/>
      <c r="C10" s="279"/>
      <c r="D10" s="232" t="str">
        <f t="shared" si="0"/>
        <v/>
      </c>
      <c r="E10" s="233" t="e">
        <f>IF(LEN(#REF!)=3,"是",IF(A10&lt;&gt;"",IF(SUM(B10:C10)&lt;&gt;0,"是","否"),"是"))</f>
        <v>#REF!</v>
      </c>
      <c r="F10" s="222" t="e">
        <f>IF(LEN(#REF!)=3,"类",IF(LEN(#REF!)=5,"款","项"))</f>
        <v>#REF!</v>
      </c>
    </row>
    <row r="11" spans="1:6 16382:16383" ht="38.15" customHeight="1">
      <c r="A11" s="262" t="s">
        <v>1287</v>
      </c>
      <c r="B11" s="264">
        <f>SUM(B12:B16)</f>
        <v>0</v>
      </c>
      <c r="C11" s="264">
        <f>SUM(C12:C16)</f>
        <v>0</v>
      </c>
      <c r="D11" s="232" t="str">
        <f t="shared" si="0"/>
        <v/>
      </c>
      <c r="E11" s="233" t="e">
        <f>IF(LEN(#REF!)=3,"是",IF(A11&lt;&gt;"",IF(SUM(B11:C11)&lt;&gt;0,"是","否"),"是"))</f>
        <v>#REF!</v>
      </c>
      <c r="F11" s="222" t="e">
        <f>IF(LEN(#REF!)=3,"类",IF(LEN(#REF!)=5,"款","项"))</f>
        <v>#REF!</v>
      </c>
    </row>
    <row r="12" spans="1:6 16382:16383" ht="38.15" customHeight="1">
      <c r="A12" s="280" t="s">
        <v>1288</v>
      </c>
      <c r="B12" s="263">
        <v>0</v>
      </c>
      <c r="C12" s="281">
        <v>0</v>
      </c>
      <c r="D12" s="232" t="str">
        <f t="shared" si="0"/>
        <v/>
      </c>
      <c r="E12" s="233" t="e">
        <f>IF(LEN(#REF!)=3,"是",IF(A12&lt;&gt;"",IF(SUM(B12:C12)&lt;&gt;0,"是","否"),"是"))</f>
        <v>#REF!</v>
      </c>
      <c r="F12" s="222" t="e">
        <f>IF(LEN(#REF!)=3,"类",IF(LEN(#REF!)=5,"款","项"))</f>
        <v>#REF!</v>
      </c>
    </row>
    <row r="13" spans="1:6 16382:16383" ht="38.15" customHeight="1">
      <c r="A13" s="280" t="s">
        <v>1289</v>
      </c>
      <c r="B13" s="263">
        <v>0</v>
      </c>
      <c r="C13" s="281">
        <v>0</v>
      </c>
      <c r="D13" s="232" t="str">
        <f t="shared" si="0"/>
        <v/>
      </c>
      <c r="E13" s="233" t="e">
        <f>IF(LEN(#REF!)=3,"是",IF(A13&lt;&gt;"",IF(SUM(B13:C13)&lt;&gt;0,"是","否"),"是"))</f>
        <v>#REF!</v>
      </c>
      <c r="F13" s="222" t="e">
        <f>IF(LEN(#REF!)=3,"类",IF(LEN(#REF!)=5,"款","项"))</f>
        <v>#REF!</v>
      </c>
    </row>
    <row r="14" spans="1:6 16382:16383" ht="38.15" customHeight="1">
      <c r="A14" s="280" t="s">
        <v>1290</v>
      </c>
      <c r="B14" s="263">
        <v>0</v>
      </c>
      <c r="C14" s="281">
        <v>0</v>
      </c>
      <c r="D14" s="232" t="str">
        <f t="shared" si="0"/>
        <v/>
      </c>
      <c r="E14" s="233" t="e">
        <f>IF(LEN(#REF!)=3,"是",IF(A14&lt;&gt;"",IF(SUM(B14:C14)&lt;&gt;0,"是","否"),"是"))</f>
        <v>#REF!</v>
      </c>
      <c r="F14" s="222" t="e">
        <f>IF(LEN(#REF!)=3,"类",IF(LEN(#REF!)=5,"款","项"))</f>
        <v>#REF!</v>
      </c>
    </row>
    <row r="15" spans="1:6 16382:16383" ht="38.15" customHeight="1">
      <c r="A15" s="280" t="s">
        <v>1291</v>
      </c>
      <c r="B15" s="263">
        <v>0</v>
      </c>
      <c r="C15" s="281">
        <v>0</v>
      </c>
      <c r="D15" s="232" t="str">
        <f t="shared" si="0"/>
        <v/>
      </c>
      <c r="E15" s="233" t="e">
        <f>IF(LEN(#REF!)=3,"是",IF(A15&lt;&gt;"",IF(SUM(B15:C15)&lt;&gt;0,"是","否"),"是"))</f>
        <v>#REF!</v>
      </c>
      <c r="F15" s="222" t="e">
        <f>IF(LEN(#REF!)=3,"类",IF(LEN(#REF!)=5,"款","项"))</f>
        <v>#REF!</v>
      </c>
    </row>
    <row r="16" spans="1:6 16382:16383" ht="38.15" customHeight="1">
      <c r="A16" s="280" t="s">
        <v>1292</v>
      </c>
      <c r="B16" s="263">
        <v>0</v>
      </c>
      <c r="C16" s="281">
        <v>0</v>
      </c>
      <c r="D16" s="232" t="str">
        <f t="shared" si="0"/>
        <v/>
      </c>
      <c r="E16" s="233" t="e">
        <f>IF(LEN(#REF!)=3,"是",IF(A16&lt;&gt;"",IF(SUM(B16:C16)&lt;&gt;0,"是","否"),"是"))</f>
        <v>#REF!</v>
      </c>
      <c r="F16" s="222" t="e">
        <f>IF(LEN(#REF!)=3,"类",IF(LEN(#REF!)=5,"款","项"))</f>
        <v>#REF!</v>
      </c>
    </row>
    <row r="17" spans="1:6" ht="38.15" customHeight="1">
      <c r="A17" s="262" t="s">
        <v>1293</v>
      </c>
      <c r="B17" s="264">
        <f>SUM(B18:B19)</f>
        <v>0</v>
      </c>
      <c r="C17" s="264">
        <f>SUM(C18:C19)</f>
        <v>0</v>
      </c>
      <c r="D17" s="232" t="str">
        <f t="shared" si="0"/>
        <v/>
      </c>
      <c r="E17" s="233" t="e">
        <f>IF(LEN(#REF!)=3,"是",IF(A17&lt;&gt;"",IF(SUM(B17:C17)&lt;&gt;0,"是","否"),"是"))</f>
        <v>#REF!</v>
      </c>
      <c r="F17" s="222" t="e">
        <f>IF(LEN(#REF!)=3,"类",IF(LEN(#REF!)=5,"款","项"))</f>
        <v>#REF!</v>
      </c>
    </row>
    <row r="18" spans="1:6" ht="38.15" customHeight="1">
      <c r="A18" s="280" t="s">
        <v>1294</v>
      </c>
      <c r="B18" s="263">
        <v>0</v>
      </c>
      <c r="C18" s="281">
        <v>0</v>
      </c>
      <c r="D18" s="232" t="str">
        <f t="shared" si="0"/>
        <v/>
      </c>
      <c r="E18" s="233" t="e">
        <f>IF(LEN(#REF!)=3,"是",IF(A18&lt;&gt;"",IF(SUM(B18:C18)&lt;&gt;0,"是","否"),"是"))</f>
        <v>#REF!</v>
      </c>
      <c r="F18" s="222" t="e">
        <f>IF(LEN(#REF!)=3,"类",IF(LEN(#REF!)=5,"款","项"))</f>
        <v>#REF!</v>
      </c>
    </row>
    <row r="19" spans="1:6" ht="38.15" customHeight="1">
      <c r="A19" s="280" t="s">
        <v>1295</v>
      </c>
      <c r="B19" s="263">
        <v>0</v>
      </c>
      <c r="C19" s="281">
        <v>0</v>
      </c>
      <c r="D19" s="232" t="str">
        <f t="shared" si="0"/>
        <v/>
      </c>
      <c r="E19" s="233" t="e">
        <f>IF(LEN(#REF!)=3,"是",IF(A19&lt;&gt;"",IF(SUM(B19:C19)&lt;&gt;0,"是","否"),"是"))</f>
        <v>#REF!</v>
      </c>
      <c r="F19" s="222" t="e">
        <f>IF(LEN(#REF!)=3,"类",IF(LEN(#REF!)=5,"款","项"))</f>
        <v>#REF!</v>
      </c>
    </row>
    <row r="20" spans="1:6" ht="38.15" customHeight="1">
      <c r="A20" s="231" t="s">
        <v>1296</v>
      </c>
      <c r="B20" s="278">
        <f>SUM(B21,B25,B29)</f>
        <v>87</v>
      </c>
      <c r="C20" s="278">
        <f>SUM(C21,C25,C29)</f>
        <v>0</v>
      </c>
      <c r="D20" s="238">
        <f t="shared" si="0"/>
        <v>-1</v>
      </c>
      <c r="E20" s="233" t="e">
        <f>IF(LEN(#REF!)=3,"是",IF(A20&lt;&gt;"",IF(SUM(B20:C20)&lt;&gt;0,"是","否"),"是"))</f>
        <v>#REF!</v>
      </c>
      <c r="F20" s="222" t="e">
        <f>IF(LEN(#REF!)=3,"类",IF(LEN(#REF!)=5,"款","项"))</f>
        <v>#REF!</v>
      </c>
    </row>
    <row r="21" spans="1:6" ht="38.15" customHeight="1">
      <c r="A21" s="239" t="s">
        <v>1297</v>
      </c>
      <c r="B21" s="158">
        <f>SUM(B22:B24)</f>
        <v>87</v>
      </c>
      <c r="C21" s="158">
        <f>SUM(C22:C24)</f>
        <v>0</v>
      </c>
      <c r="D21" s="232">
        <f t="shared" si="0"/>
        <v>-1</v>
      </c>
      <c r="E21" s="233" t="e">
        <f>IF(LEN(#REF!)=3,"是",IF(A21&lt;&gt;"",IF(SUM(B21:C21)&lt;&gt;0,"是","否"),"是"))</f>
        <v>#REF!</v>
      </c>
      <c r="F21" s="222" t="e">
        <f>IF(LEN(#REF!)=3,"类",IF(LEN(#REF!)=5,"款","项"))</f>
        <v>#REF!</v>
      </c>
    </row>
    <row r="22" spans="1:6" ht="38.15" customHeight="1">
      <c r="A22" s="235" t="s">
        <v>1298</v>
      </c>
      <c r="B22" s="236">
        <v>62</v>
      </c>
      <c r="C22" s="279"/>
      <c r="D22" s="232">
        <f t="shared" si="0"/>
        <v>-1</v>
      </c>
      <c r="E22" s="233" t="e">
        <f>IF(LEN(#REF!)=3,"是",IF(A22&lt;&gt;"",IF(SUM(B22:C22)&lt;&gt;0,"是","否"),"是"))</f>
        <v>#REF!</v>
      </c>
      <c r="F22" s="222" t="e">
        <f>IF(LEN(#REF!)=3,"类",IF(LEN(#REF!)=5,"款","项"))</f>
        <v>#REF!</v>
      </c>
    </row>
    <row r="23" spans="1:6" ht="38.15" customHeight="1">
      <c r="A23" s="235" t="s">
        <v>1299</v>
      </c>
      <c r="B23" s="236">
        <v>25</v>
      </c>
      <c r="C23" s="279"/>
      <c r="D23" s="232">
        <f t="shared" si="0"/>
        <v>-1</v>
      </c>
      <c r="E23" s="233" t="e">
        <f>IF(LEN(#REF!)=3,"是",IF(A23&lt;&gt;"",IF(SUM(B23:C23)&lt;&gt;0,"是","否"),"是"))</f>
        <v>#REF!</v>
      </c>
      <c r="F23" s="222" t="e">
        <f>IF(LEN(#REF!)=3,"类",IF(LEN(#REF!)=5,"款","项"))</f>
        <v>#REF!</v>
      </c>
    </row>
    <row r="24" spans="1:6" ht="38.15" customHeight="1">
      <c r="A24" s="282" t="s">
        <v>1300</v>
      </c>
      <c r="B24" s="263">
        <v>0</v>
      </c>
      <c r="C24" s="281">
        <v>0</v>
      </c>
      <c r="D24" s="232" t="str">
        <f t="shared" si="0"/>
        <v/>
      </c>
      <c r="E24" s="233" t="e">
        <f>IF(LEN(#REF!)=3,"是",IF(A24&lt;&gt;"",IF(SUM(B24:C24)&lt;&gt;0,"是","否"),"是"))</f>
        <v>#REF!</v>
      </c>
      <c r="F24" s="222" t="e">
        <f>IF(LEN(#REF!)=3,"类",IF(LEN(#REF!)=5,"款","项"))</f>
        <v>#REF!</v>
      </c>
    </row>
    <row r="25" spans="1:6" ht="38.15" customHeight="1">
      <c r="A25" s="239" t="s">
        <v>1301</v>
      </c>
      <c r="B25" s="158">
        <f>SUM(B26:B28)</f>
        <v>0</v>
      </c>
      <c r="C25" s="158">
        <f>SUM(C26:C28)</f>
        <v>0</v>
      </c>
      <c r="D25" s="232" t="str">
        <f t="shared" si="0"/>
        <v/>
      </c>
      <c r="E25" s="233" t="e">
        <f>IF(LEN(#REF!)=3,"是",IF(A25&lt;&gt;"",IF(SUM(B25:C25)&lt;&gt;0,"是","否"),"是"))</f>
        <v>#REF!</v>
      </c>
      <c r="F25" s="222" t="e">
        <f>IF(LEN(#REF!)=3,"类",IF(LEN(#REF!)=5,"款","项"))</f>
        <v>#REF!</v>
      </c>
    </row>
    <row r="26" spans="1:6" ht="38.15" customHeight="1">
      <c r="A26" s="282" t="s">
        <v>1298</v>
      </c>
      <c r="B26" s="263">
        <v>0</v>
      </c>
      <c r="C26" s="281">
        <v>0</v>
      </c>
      <c r="D26" s="232" t="str">
        <f t="shared" si="0"/>
        <v/>
      </c>
      <c r="E26" s="233" t="e">
        <f>IF(LEN(#REF!)=3,"是",IF(A26&lt;&gt;"",IF(SUM(B26:C26)&lt;&gt;0,"是","否"),"是"))</f>
        <v>#REF!</v>
      </c>
      <c r="F26" s="222" t="e">
        <f>IF(LEN(#REF!)=3,"类",IF(LEN(#REF!)=5,"款","项"))</f>
        <v>#REF!</v>
      </c>
    </row>
    <row r="27" spans="1:6" ht="38.15" customHeight="1">
      <c r="A27" s="235" t="s">
        <v>1299</v>
      </c>
      <c r="B27" s="236"/>
      <c r="C27" s="279">
        <v>0</v>
      </c>
      <c r="D27" s="232" t="str">
        <f t="shared" si="0"/>
        <v/>
      </c>
      <c r="E27" s="233" t="e">
        <f>IF(LEN(#REF!)=3,"是",IF(A27&lt;&gt;"",IF(SUM(B27:C27)&lt;&gt;0,"是","否"),"是"))</f>
        <v>#REF!</v>
      </c>
      <c r="F27" s="222" t="e">
        <f>IF(LEN(#REF!)=3,"类",IF(LEN(#REF!)=5,"款","项"))</f>
        <v>#REF!</v>
      </c>
    </row>
    <row r="28" spans="1:6" ht="38.15" customHeight="1">
      <c r="A28" s="282" t="s">
        <v>1302</v>
      </c>
      <c r="B28" s="263">
        <v>0</v>
      </c>
      <c r="C28" s="281">
        <v>0</v>
      </c>
      <c r="D28" s="232" t="str">
        <f t="shared" si="0"/>
        <v/>
      </c>
      <c r="E28" s="233" t="e">
        <f>IF(LEN(#REF!)=3,"是",IF(A28&lt;&gt;"",IF(SUM(B28:C28)&lt;&gt;0,"是","否"),"是"))</f>
        <v>#REF!</v>
      </c>
      <c r="F28" s="222" t="e">
        <f>IF(LEN(#REF!)=3,"类",IF(LEN(#REF!)=5,"款","项"))</f>
        <v>#REF!</v>
      </c>
    </row>
    <row r="29" spans="1:6" s="221" customFormat="1" ht="38.15" customHeight="1">
      <c r="A29" s="283" t="s">
        <v>1303</v>
      </c>
      <c r="B29" s="264">
        <f>SUM(B30:B31)</f>
        <v>0</v>
      </c>
      <c r="C29" s="264">
        <f>SUM(C30:C31)</f>
        <v>0</v>
      </c>
      <c r="D29" s="232" t="str">
        <f t="shared" si="0"/>
        <v/>
      </c>
      <c r="E29" s="233" t="e">
        <f>IF(LEN(#REF!)=3,"是",IF(A29&lt;&gt;"",IF(SUM(B29:C29)&lt;&gt;0,"是","否"),"是"))</f>
        <v>#REF!</v>
      </c>
      <c r="F29" s="222" t="e">
        <f>IF(LEN(#REF!)=3,"类",IF(LEN(#REF!)=5,"款","项"))</f>
        <v>#REF!</v>
      </c>
    </row>
    <row r="30" spans="1:6" ht="38.15" customHeight="1">
      <c r="A30" s="282" t="s">
        <v>1299</v>
      </c>
      <c r="B30" s="263">
        <v>0</v>
      </c>
      <c r="C30" s="281">
        <v>0</v>
      </c>
      <c r="D30" s="232" t="str">
        <f t="shared" si="0"/>
        <v/>
      </c>
      <c r="E30" s="233" t="e">
        <f>IF(LEN(#REF!)=3,"是",IF(A30&lt;&gt;"",IF(SUM(B30:C30)&lt;&gt;0,"是","否"),"是"))</f>
        <v>#REF!</v>
      </c>
      <c r="F30" s="222" t="e">
        <f>IF(LEN(#REF!)=3,"类",IF(LEN(#REF!)=5,"款","项"))</f>
        <v>#REF!</v>
      </c>
    </row>
    <row r="31" spans="1:6" ht="38.15" customHeight="1">
      <c r="A31" s="282" t="s">
        <v>1304</v>
      </c>
      <c r="B31" s="263">
        <v>0</v>
      </c>
      <c r="C31" s="281">
        <v>0</v>
      </c>
      <c r="D31" s="232" t="str">
        <f t="shared" si="0"/>
        <v/>
      </c>
      <c r="E31" s="233" t="e">
        <f>IF(LEN(#REF!)=3,"是",IF(A31&lt;&gt;"",IF(SUM(B31:C31)&lt;&gt;0,"是","否"),"是"))</f>
        <v>#REF!</v>
      </c>
      <c r="F31" s="222" t="e">
        <f>IF(LEN(#REF!)=3,"类",IF(LEN(#REF!)=5,"款","项"))</f>
        <v>#REF!</v>
      </c>
    </row>
    <row r="32" spans="1:6" ht="38.15" customHeight="1">
      <c r="A32" s="231" t="s">
        <v>1305</v>
      </c>
      <c r="B32" s="278">
        <f>SUM(B33,B38)</f>
        <v>0</v>
      </c>
      <c r="C32" s="278">
        <f>SUM(C33,C38)</f>
        <v>0</v>
      </c>
      <c r="D32" s="238" t="str">
        <f t="shared" si="0"/>
        <v/>
      </c>
      <c r="E32" s="233" t="e">
        <f>IF(LEN(#REF!)=3,"是",IF(A32&lt;&gt;"",IF(SUM(B32:C32)&lt;&gt;0,"是","否"),"是"))</f>
        <v>#REF!</v>
      </c>
      <c r="F32" s="222" t="e">
        <f>IF(LEN(#REF!)=3,"类",IF(LEN(#REF!)=5,"款","项"))</f>
        <v>#REF!</v>
      </c>
    </row>
    <row r="33" spans="1:6" ht="38.15" customHeight="1">
      <c r="A33" s="262" t="s">
        <v>1306</v>
      </c>
      <c r="B33" s="264">
        <f>SUM(B34:B37)</f>
        <v>0</v>
      </c>
      <c r="C33" s="264">
        <f>SUM(C34:C37)</f>
        <v>0</v>
      </c>
      <c r="D33" s="232" t="str">
        <f t="shared" si="0"/>
        <v/>
      </c>
      <c r="E33" s="233" t="e">
        <f>IF(LEN(#REF!)=3,"是",IF(A33&lt;&gt;"",IF(SUM(B33:C33)&lt;&gt;0,"是","否"),"是"))</f>
        <v>#REF!</v>
      </c>
      <c r="F33" s="222" t="e">
        <f>IF(LEN(#REF!)=3,"类",IF(LEN(#REF!)=5,"款","项"))</f>
        <v>#REF!</v>
      </c>
    </row>
    <row r="34" spans="1:6" ht="38.15" customHeight="1">
      <c r="A34" s="280" t="s">
        <v>1307</v>
      </c>
      <c r="B34" s="263">
        <v>0</v>
      </c>
      <c r="C34" s="281">
        <v>0</v>
      </c>
      <c r="D34" s="232" t="str">
        <f t="shared" si="0"/>
        <v/>
      </c>
      <c r="E34" s="233" t="e">
        <f>IF(LEN(#REF!)=3,"是",IF(A34&lt;&gt;"",IF(SUM(B34:C34)&lt;&gt;0,"是","否"),"是"))</f>
        <v>#REF!</v>
      </c>
      <c r="F34" s="222" t="e">
        <f>IF(LEN(#REF!)=3,"类",IF(LEN(#REF!)=5,"款","项"))</f>
        <v>#REF!</v>
      </c>
    </row>
    <row r="35" spans="1:6" ht="38.15" customHeight="1">
      <c r="A35" s="280" t="s">
        <v>1308</v>
      </c>
      <c r="B35" s="263">
        <v>0</v>
      </c>
      <c r="C35" s="281">
        <v>0</v>
      </c>
      <c r="D35" s="232" t="str">
        <f t="shared" si="0"/>
        <v/>
      </c>
      <c r="E35" s="233" t="e">
        <f>IF(LEN(#REF!)=3,"是",IF(A35&lt;&gt;"",IF(SUM(B35:C35)&lt;&gt;0,"是","否"),"是"))</f>
        <v>#REF!</v>
      </c>
      <c r="F35" s="222" t="e">
        <f>IF(LEN(#REF!)=3,"类",IF(LEN(#REF!)=5,"款","项"))</f>
        <v>#REF!</v>
      </c>
    </row>
    <row r="36" spans="1:6" ht="38.15" customHeight="1">
      <c r="A36" s="280" t="s">
        <v>1309</v>
      </c>
      <c r="B36" s="263">
        <v>0</v>
      </c>
      <c r="C36" s="281">
        <v>0</v>
      </c>
      <c r="D36" s="232" t="str">
        <f t="shared" si="0"/>
        <v/>
      </c>
      <c r="E36" s="233" t="e">
        <f>IF(LEN(#REF!)=3,"是",IF(A36&lt;&gt;"",IF(SUM(B36:C36)&lt;&gt;0,"是","否"),"是"))</f>
        <v>#REF!</v>
      </c>
      <c r="F36" s="222" t="e">
        <f>IF(LEN(#REF!)=3,"类",IF(LEN(#REF!)=5,"款","项"))</f>
        <v>#REF!</v>
      </c>
    </row>
    <row r="37" spans="1:6" s="221" customFormat="1" ht="38.15" customHeight="1">
      <c r="A37" s="280" t="s">
        <v>1310</v>
      </c>
      <c r="B37" s="263">
        <v>0</v>
      </c>
      <c r="C37" s="281">
        <v>0</v>
      </c>
      <c r="D37" s="232" t="str">
        <f t="shared" si="0"/>
        <v/>
      </c>
      <c r="E37" s="233" t="e">
        <f>IF(LEN(#REF!)=3,"是",IF(A37&lt;&gt;"",IF(SUM(B37:C37)&lt;&gt;0,"是","否"),"是"))</f>
        <v>#REF!</v>
      </c>
      <c r="F37" s="222" t="e">
        <f>IF(LEN(#REF!)=3,"类",IF(LEN(#REF!)=5,"款","项"))</f>
        <v>#REF!</v>
      </c>
    </row>
    <row r="38" spans="1:6" ht="38.15" customHeight="1">
      <c r="A38" s="262" t="s">
        <v>1311</v>
      </c>
      <c r="B38" s="263">
        <f>SUM(B39:B42)</f>
        <v>0</v>
      </c>
      <c r="C38" s="281">
        <f>SUM(C39:C42)</f>
        <v>0</v>
      </c>
      <c r="D38" s="232" t="str">
        <f t="shared" si="0"/>
        <v/>
      </c>
      <c r="E38" s="233" t="e">
        <f>IF(LEN(#REF!)=3,"是",IF(A38&lt;&gt;"",IF(SUM(B38:C38)&lt;&gt;0,"是","否"),"是"))</f>
        <v>#REF!</v>
      </c>
      <c r="F38" s="222" t="e">
        <f>IF(LEN(#REF!)=3,"类",IF(LEN(#REF!)=5,"款","项"))</f>
        <v>#REF!</v>
      </c>
    </row>
    <row r="39" spans="1:6" ht="38.15" customHeight="1">
      <c r="A39" s="280" t="s">
        <v>1312</v>
      </c>
      <c r="B39" s="263">
        <v>0</v>
      </c>
      <c r="C39" s="281">
        <v>0</v>
      </c>
      <c r="D39" s="232" t="str">
        <f t="shared" si="0"/>
        <v/>
      </c>
      <c r="E39" s="233" t="e">
        <f>IF(LEN(#REF!)=3,"是",IF(A39&lt;&gt;"",IF(SUM(B39:C39)&lt;&gt;0,"是","否"),"是"))</f>
        <v>#REF!</v>
      </c>
      <c r="F39" s="222" t="e">
        <f>IF(LEN(#REF!)=3,"类",IF(LEN(#REF!)=5,"款","项"))</f>
        <v>#REF!</v>
      </c>
    </row>
    <row r="40" spans="1:6" ht="38.15" customHeight="1">
      <c r="A40" s="280" t="s">
        <v>1313</v>
      </c>
      <c r="B40" s="263">
        <v>0</v>
      </c>
      <c r="C40" s="281">
        <v>0</v>
      </c>
      <c r="D40" s="232" t="str">
        <f t="shared" si="0"/>
        <v/>
      </c>
      <c r="E40" s="233" t="e">
        <f>IF(LEN(#REF!)=3,"是",IF(A40&lt;&gt;"",IF(SUM(B40:C40)&lt;&gt;0,"是","否"),"是"))</f>
        <v>#REF!</v>
      </c>
      <c r="F40" s="222" t="e">
        <f>IF(LEN(#REF!)=3,"类",IF(LEN(#REF!)=5,"款","项"))</f>
        <v>#REF!</v>
      </c>
    </row>
    <row r="41" spans="1:6" ht="38.15" customHeight="1">
      <c r="A41" s="280" t="s">
        <v>1314</v>
      </c>
      <c r="B41" s="263">
        <v>0</v>
      </c>
      <c r="C41" s="281">
        <v>0</v>
      </c>
      <c r="D41" s="232" t="str">
        <f t="shared" si="0"/>
        <v/>
      </c>
      <c r="E41" s="233" t="e">
        <f>IF(LEN(#REF!)=3,"是",IF(A41&lt;&gt;"",IF(SUM(B41:C41)&lt;&gt;0,"是","否"),"是"))</f>
        <v>#REF!</v>
      </c>
      <c r="F41" s="222" t="e">
        <f>IF(LEN(#REF!)=3,"类",IF(LEN(#REF!)=5,"款","项"))</f>
        <v>#REF!</v>
      </c>
    </row>
    <row r="42" spans="1:6" ht="38.15" customHeight="1">
      <c r="A42" s="280" t="s">
        <v>1315</v>
      </c>
      <c r="B42" s="263">
        <v>0</v>
      </c>
      <c r="C42" s="281">
        <v>0</v>
      </c>
      <c r="D42" s="232" t="str">
        <f t="shared" si="0"/>
        <v/>
      </c>
      <c r="E42" s="233" t="e">
        <f>IF(LEN(#REF!)=3,"是",IF(A42&lt;&gt;"",IF(SUM(B42:C42)&lt;&gt;0,"是","否"),"是"))</f>
        <v>#REF!</v>
      </c>
      <c r="F42" s="222" t="e">
        <f>IF(LEN(#REF!)=3,"类",IF(LEN(#REF!)=5,"款","项"))</f>
        <v>#REF!</v>
      </c>
    </row>
    <row r="43" spans="1:6" ht="38.15" customHeight="1">
      <c r="A43" s="231" t="s">
        <v>1316</v>
      </c>
      <c r="B43" s="278">
        <f>SUM(B44,B60,B64,B65,B71,B75,B79,B83,B89,B92)</f>
        <v>68022</v>
      </c>
      <c r="C43" s="278">
        <f>SUM(C44,C60,C64,C65,C71,C75,C79,C83,C89,C92)</f>
        <v>56177</v>
      </c>
      <c r="D43" s="238">
        <f t="shared" si="0"/>
        <v>-0.17399999999999999</v>
      </c>
      <c r="E43" s="233" t="e">
        <f>IF(LEN(#REF!)=3,"是",IF(A43&lt;&gt;"",IF(SUM(B43:C43)&lt;&gt;0,"是","否"),"是"))</f>
        <v>#REF!</v>
      </c>
      <c r="F43" s="222" t="e">
        <f>IF(LEN(#REF!)=3,"类",IF(LEN(#REF!)=5,"款","项"))</f>
        <v>#REF!</v>
      </c>
    </row>
    <row r="44" spans="1:6" ht="38.15" customHeight="1">
      <c r="A44" s="239" t="s">
        <v>1317</v>
      </c>
      <c r="B44" s="158">
        <f>SUM(B45:B59)</f>
        <v>68002</v>
      </c>
      <c r="C44" s="158">
        <f>SUM(C45:C59)</f>
        <v>56177</v>
      </c>
      <c r="D44" s="232">
        <f t="shared" si="0"/>
        <v>-0.17399999999999999</v>
      </c>
      <c r="E44" s="233" t="e">
        <f>IF(LEN(#REF!)=3,"是",IF(A44&lt;&gt;"",IF(SUM(B44:C44)&lt;&gt;0,"是","否"),"是"))</f>
        <v>#REF!</v>
      </c>
      <c r="F44" s="222" t="e">
        <f>IF(LEN(#REF!)=3,"类",IF(LEN(#REF!)=5,"款","项"))</f>
        <v>#REF!</v>
      </c>
    </row>
    <row r="45" spans="1:6" ht="38.15" customHeight="1">
      <c r="A45" s="235" t="s">
        <v>1318</v>
      </c>
      <c r="B45" s="236">
        <v>55758</v>
      </c>
      <c r="C45" s="158">
        <v>56177</v>
      </c>
      <c r="D45" s="232">
        <f t="shared" si="0"/>
        <v>8.0000000000000002E-3</v>
      </c>
      <c r="E45" s="233" t="e">
        <f>IF(LEN(#REF!)=3,"是",IF(A45&lt;&gt;"",IF(SUM(B45:C45)&lt;&gt;0,"是","否"),"是"))</f>
        <v>#REF!</v>
      </c>
      <c r="F45" s="222" t="e">
        <f>IF(LEN(#REF!)=3,"类",IF(LEN(#REF!)=5,"款","项"))</f>
        <v>#REF!</v>
      </c>
    </row>
    <row r="46" spans="1:6" ht="38.15" customHeight="1">
      <c r="A46" s="235" t="s">
        <v>1319</v>
      </c>
      <c r="B46" s="236">
        <v>10715</v>
      </c>
      <c r="C46" s="158"/>
      <c r="D46" s="232">
        <f t="shared" si="0"/>
        <v>-1</v>
      </c>
      <c r="E46" s="233" t="e">
        <f>IF(LEN(#REF!)=3,"是",IF(A46&lt;&gt;"",IF(SUM(B46:C46)&lt;&gt;0,"是","否"),"是"))</f>
        <v>#REF!</v>
      </c>
      <c r="F46" s="222" t="e">
        <f>IF(LEN(#REF!)=3,"类",IF(LEN(#REF!)=5,"款","项"))</f>
        <v>#REF!</v>
      </c>
    </row>
    <row r="47" spans="1:6" ht="38.15" customHeight="1">
      <c r="A47" s="235" t="s">
        <v>1320</v>
      </c>
      <c r="B47" s="236"/>
      <c r="C47" s="158"/>
      <c r="D47" s="232" t="str">
        <f t="shared" si="0"/>
        <v/>
      </c>
      <c r="E47" s="233" t="e">
        <f>IF(LEN(#REF!)=3,"是",IF(A47&lt;&gt;"",IF(SUM(B47:C47)&lt;&gt;0,"是","否"),"是"))</f>
        <v>#REF!</v>
      </c>
      <c r="F47" s="222" t="e">
        <f>IF(LEN(#REF!)=3,"类",IF(LEN(#REF!)=5,"款","项"))</f>
        <v>#REF!</v>
      </c>
    </row>
    <row r="48" spans="1:6" ht="38.15" customHeight="1">
      <c r="A48" s="235" t="s">
        <v>1321</v>
      </c>
      <c r="B48" s="236">
        <v>50</v>
      </c>
      <c r="C48" s="158"/>
      <c r="D48" s="232">
        <f t="shared" si="0"/>
        <v>-1</v>
      </c>
      <c r="E48" s="233" t="e">
        <f>IF(LEN(#REF!)=3,"是",IF(A48&lt;&gt;"",IF(SUM(B48:C48)&lt;&gt;0,"是","否"),"是"))</f>
        <v>#REF!</v>
      </c>
      <c r="F48" s="222" t="e">
        <f>IF(LEN(#REF!)=3,"类",IF(LEN(#REF!)=5,"款","项"))</f>
        <v>#REF!</v>
      </c>
    </row>
    <row r="49" spans="1:6" ht="38.15" customHeight="1">
      <c r="A49" s="280" t="s">
        <v>1322</v>
      </c>
      <c r="B49" s="263"/>
      <c r="C49" s="264"/>
      <c r="D49" s="232" t="str">
        <f t="shared" si="0"/>
        <v/>
      </c>
      <c r="E49" s="233" t="e">
        <f>IF(LEN(#REF!)=3,"是",IF(A49&lt;&gt;"",IF(SUM(B49:C49)&lt;&gt;0,"是","否"),"是"))</f>
        <v>#REF!</v>
      </c>
      <c r="F49" s="222" t="e">
        <f>IF(LEN(#REF!)=3,"类",IF(LEN(#REF!)=5,"款","项"))</f>
        <v>#REF!</v>
      </c>
    </row>
    <row r="50" spans="1:6" ht="38.15" customHeight="1">
      <c r="A50" s="235" t="s">
        <v>1323</v>
      </c>
      <c r="B50" s="236">
        <v>740</v>
      </c>
      <c r="C50" s="158"/>
      <c r="D50" s="232">
        <f t="shared" si="0"/>
        <v>-1</v>
      </c>
      <c r="E50" s="233" t="e">
        <f>IF(LEN(#REF!)=3,"是",IF(A50&lt;&gt;"",IF(SUM(B50:C50)&lt;&gt;0,"是","否"),"是"))</f>
        <v>#REF!</v>
      </c>
      <c r="F50" s="222" t="e">
        <f>IF(LEN(#REF!)=3,"类",IF(LEN(#REF!)=5,"款","项"))</f>
        <v>#REF!</v>
      </c>
    </row>
    <row r="51" spans="1:6" ht="38.15" customHeight="1">
      <c r="A51" s="280" t="s">
        <v>1324</v>
      </c>
      <c r="B51" s="263"/>
      <c r="C51" s="264"/>
      <c r="D51" s="232" t="str">
        <f t="shared" si="0"/>
        <v/>
      </c>
      <c r="E51" s="233" t="e">
        <f>IF(LEN(#REF!)=3,"是",IF(A51&lt;&gt;"",IF(SUM(B51:C51)&lt;&gt;0,"是","否"),"是"))</f>
        <v>#REF!</v>
      </c>
      <c r="F51" s="222" t="e">
        <f>IF(LEN(#REF!)=3,"类",IF(LEN(#REF!)=5,"款","项"))</f>
        <v>#REF!</v>
      </c>
    </row>
    <row r="52" spans="1:6" ht="38.15" customHeight="1">
      <c r="A52" s="280" t="s">
        <v>1325</v>
      </c>
      <c r="B52" s="263"/>
      <c r="C52" s="264"/>
      <c r="D52" s="232" t="str">
        <f t="shared" si="0"/>
        <v/>
      </c>
      <c r="E52" s="233" t="e">
        <f>IF(LEN(#REF!)=3,"是",IF(A52&lt;&gt;"",IF(SUM(B52:C52)&lt;&gt;0,"是","否"),"是"))</f>
        <v>#REF!</v>
      </c>
      <c r="F52" s="222" t="e">
        <f>IF(LEN(#REF!)=3,"类",IF(LEN(#REF!)=5,"款","项"))</f>
        <v>#REF!</v>
      </c>
    </row>
    <row r="53" spans="1:6" ht="38.15" customHeight="1">
      <c r="A53" s="280" t="s">
        <v>1326</v>
      </c>
      <c r="B53" s="263"/>
      <c r="C53" s="264"/>
      <c r="D53" s="232" t="str">
        <f t="shared" si="0"/>
        <v/>
      </c>
      <c r="E53" s="233" t="e">
        <f>IF(LEN(#REF!)=3,"是",IF(A53&lt;&gt;"",IF(SUM(B53:C53)&lt;&gt;0,"是","否"),"是"))</f>
        <v>#REF!</v>
      </c>
      <c r="F53" s="222" t="e">
        <f>IF(LEN(#REF!)=3,"类",IF(LEN(#REF!)=5,"款","项"))</f>
        <v>#REF!</v>
      </c>
    </row>
    <row r="54" spans="1:6" ht="38.15" customHeight="1">
      <c r="A54" s="280" t="s">
        <v>1327</v>
      </c>
      <c r="B54" s="263"/>
      <c r="C54" s="264"/>
      <c r="D54" s="232" t="str">
        <f t="shared" si="0"/>
        <v/>
      </c>
      <c r="E54" s="233" t="e">
        <f>IF(LEN(#REF!)=3,"是",IF(A54&lt;&gt;"",IF(SUM(B54:C54)&lt;&gt;0,"是","否"),"是"))</f>
        <v>#REF!</v>
      </c>
      <c r="F54" s="222" t="e">
        <f>IF(LEN(#REF!)=3,"类",IF(LEN(#REF!)=5,"款","项"))</f>
        <v>#REF!</v>
      </c>
    </row>
    <row r="55" spans="1:6" ht="38.15" customHeight="1">
      <c r="A55" s="280" t="s">
        <v>954</v>
      </c>
      <c r="B55" s="263"/>
      <c r="C55" s="264"/>
      <c r="D55" s="232" t="str">
        <f t="shared" si="0"/>
        <v/>
      </c>
      <c r="E55" s="233" t="e">
        <f>IF(LEN(#REF!)=3,"是",IF(A55&lt;&gt;"",IF(SUM(B55:C55)&lt;&gt;0,"是","否"),"是"))</f>
        <v>#REF!</v>
      </c>
      <c r="F55" s="222" t="e">
        <f>IF(LEN(#REF!)=3,"类",IF(LEN(#REF!)=5,"款","项"))</f>
        <v>#REF!</v>
      </c>
    </row>
    <row r="56" spans="1:6" ht="38.15" customHeight="1">
      <c r="A56" s="235" t="s">
        <v>1328</v>
      </c>
      <c r="B56" s="236">
        <v>155</v>
      </c>
      <c r="C56" s="158"/>
      <c r="D56" s="232">
        <f t="shared" si="0"/>
        <v>-1</v>
      </c>
      <c r="E56" s="233" t="e">
        <f>IF(LEN(#REF!)=3,"是",IF(A56&lt;&gt;"",IF(SUM(B56:C56)&lt;&gt;0,"是","否"),"是"))</f>
        <v>#REF!</v>
      </c>
      <c r="F56" s="222" t="e">
        <f>IF(LEN(#REF!)=3,"类",IF(LEN(#REF!)=5,"款","项"))</f>
        <v>#REF!</v>
      </c>
    </row>
    <row r="57" spans="1:6" ht="38.15" customHeight="1">
      <c r="A57" s="235" t="s">
        <v>1329</v>
      </c>
      <c r="B57" s="236">
        <v>178</v>
      </c>
      <c r="C57" s="158"/>
      <c r="D57" s="232">
        <f t="shared" si="0"/>
        <v>-1</v>
      </c>
      <c r="E57" s="233" t="e">
        <f>IF(LEN(#REF!)=3,"是",IF(A57&lt;&gt;"",IF(SUM(B57:C57)&lt;&gt;0,"是","否"),"是"))</f>
        <v>#REF!</v>
      </c>
      <c r="F57" s="222" t="e">
        <f>IF(LEN(#REF!)=3,"类",IF(LEN(#REF!)=5,"款","项"))</f>
        <v>#REF!</v>
      </c>
    </row>
    <row r="58" spans="1:6" ht="38.15" customHeight="1">
      <c r="A58" s="235" t="s">
        <v>1330</v>
      </c>
      <c r="B58" s="236">
        <v>406</v>
      </c>
      <c r="C58" s="158"/>
      <c r="D58" s="232">
        <f t="shared" si="0"/>
        <v>-1</v>
      </c>
      <c r="E58" s="233" t="e">
        <f>IF(LEN(#REF!)=3,"是",IF(A58&lt;&gt;"",IF(SUM(B58:C58)&lt;&gt;0,"是","否"),"是"))</f>
        <v>#REF!</v>
      </c>
      <c r="F58" s="222" t="e">
        <f>IF(LEN(#REF!)=3,"类",IF(LEN(#REF!)=5,"款","项"))</f>
        <v>#REF!</v>
      </c>
    </row>
    <row r="59" spans="1:6" ht="38.15" customHeight="1">
      <c r="A59" s="235" t="s">
        <v>1331</v>
      </c>
      <c r="B59" s="236"/>
      <c r="C59" s="158"/>
      <c r="D59" s="232" t="str">
        <f t="shared" si="0"/>
        <v/>
      </c>
      <c r="E59" s="233" t="e">
        <f>IF(LEN(#REF!)=3,"是",IF(A59&lt;&gt;"",IF(SUM(B59:C59)&lt;&gt;0,"是","否"),"是"))</f>
        <v>#REF!</v>
      </c>
      <c r="F59" s="222" t="e">
        <f>IF(LEN(#REF!)=3,"类",IF(LEN(#REF!)=5,"款","项"))</f>
        <v>#REF!</v>
      </c>
    </row>
    <row r="60" spans="1:6" ht="38.15" customHeight="1">
      <c r="A60" s="262" t="s">
        <v>1332</v>
      </c>
      <c r="B60" s="264">
        <f>SUM(B61:B63)</f>
        <v>0</v>
      </c>
      <c r="C60" s="264">
        <f>SUM(C61:C63)</f>
        <v>0</v>
      </c>
      <c r="D60" s="232" t="str">
        <f t="shared" si="0"/>
        <v/>
      </c>
      <c r="E60" s="233" t="e">
        <f>IF(LEN(#REF!)=3,"是",IF(A60&lt;&gt;"",IF(SUM(B60:C60)&lt;&gt;0,"是","否"),"是"))</f>
        <v>#REF!</v>
      </c>
      <c r="F60" s="222" t="e">
        <f>IF(LEN(#REF!)=3,"类",IF(LEN(#REF!)=5,"款","项"))</f>
        <v>#REF!</v>
      </c>
    </row>
    <row r="61" spans="1:6" ht="38.15" customHeight="1">
      <c r="A61" s="280" t="s">
        <v>1318</v>
      </c>
      <c r="B61" s="263">
        <v>0</v>
      </c>
      <c r="C61" s="264"/>
      <c r="D61" s="232" t="str">
        <f t="shared" si="0"/>
        <v/>
      </c>
      <c r="E61" s="233" t="e">
        <f>IF(LEN(#REF!)=3,"是",IF(A61&lt;&gt;"",IF(SUM(B61:C61)&lt;&gt;0,"是","否"),"是"))</f>
        <v>#REF!</v>
      </c>
      <c r="F61" s="222" t="e">
        <f>IF(LEN(#REF!)=3,"类",IF(LEN(#REF!)=5,"款","项"))</f>
        <v>#REF!</v>
      </c>
    </row>
    <row r="62" spans="1:6" ht="38.15" customHeight="1">
      <c r="A62" s="280" t="s">
        <v>1319</v>
      </c>
      <c r="B62" s="263">
        <v>0</v>
      </c>
      <c r="C62" s="264">
        <v>0</v>
      </c>
      <c r="D62" s="232" t="str">
        <f t="shared" si="0"/>
        <v/>
      </c>
      <c r="E62" s="233" t="e">
        <f>IF(LEN(#REF!)=3,"是",IF(A62&lt;&gt;"",IF(SUM(B62:C62)&lt;&gt;0,"是","否"),"是"))</f>
        <v>#REF!</v>
      </c>
      <c r="F62" s="222" t="e">
        <f>IF(LEN(#REF!)=3,"类",IF(LEN(#REF!)=5,"款","项"))</f>
        <v>#REF!</v>
      </c>
    </row>
    <row r="63" spans="1:6" ht="38.15" customHeight="1">
      <c r="A63" s="280" t="s">
        <v>1333</v>
      </c>
      <c r="B63" s="263">
        <v>0</v>
      </c>
      <c r="C63" s="264">
        <v>0</v>
      </c>
      <c r="D63" s="232" t="str">
        <f t="shared" si="0"/>
        <v/>
      </c>
      <c r="E63" s="233" t="e">
        <f>IF(LEN(#REF!)=3,"是",IF(A63&lt;&gt;"",IF(SUM(B63:C63)&lt;&gt;0,"是","否"),"是"))</f>
        <v>#REF!</v>
      </c>
      <c r="F63" s="222" t="e">
        <f>IF(LEN(#REF!)=3,"类",IF(LEN(#REF!)=5,"款","项"))</f>
        <v>#REF!</v>
      </c>
    </row>
    <row r="64" spans="1:6" ht="38.15" customHeight="1">
      <c r="A64" s="262" t="s">
        <v>1334</v>
      </c>
      <c r="B64" s="263"/>
      <c r="C64" s="264"/>
      <c r="D64" s="232" t="str">
        <f t="shared" si="0"/>
        <v/>
      </c>
      <c r="E64" s="233" t="e">
        <f>IF(LEN(#REF!)=3,"是",IF(A64&lt;&gt;"",IF(SUM(B64:C64)&lt;&gt;0,"是","否"),"是"))</f>
        <v>#REF!</v>
      </c>
      <c r="F64" s="222" t="e">
        <f>IF(LEN(#REF!)=3,"类",IF(LEN(#REF!)=5,"款","项"))</f>
        <v>#REF!</v>
      </c>
    </row>
    <row r="65" spans="1:6" ht="38.15" customHeight="1">
      <c r="A65" s="239" t="s">
        <v>1335</v>
      </c>
      <c r="B65" s="158">
        <f>SUM(B66:B70)</f>
        <v>20</v>
      </c>
      <c r="C65" s="158">
        <f>SUM(C66:C70)</f>
        <v>0</v>
      </c>
      <c r="D65" s="232">
        <f t="shared" si="0"/>
        <v>-1</v>
      </c>
      <c r="E65" s="233" t="e">
        <f>IF(LEN(#REF!)=3,"是",IF(A65&lt;&gt;"",IF(SUM(B65:C65)&lt;&gt;0,"是","否"),"是"))</f>
        <v>#REF!</v>
      </c>
      <c r="F65" s="222" t="e">
        <f>IF(LEN(#REF!)=3,"类",IF(LEN(#REF!)=5,"款","项"))</f>
        <v>#REF!</v>
      </c>
    </row>
    <row r="66" spans="1:6" ht="38.15" customHeight="1">
      <c r="A66" s="235" t="s">
        <v>1336</v>
      </c>
      <c r="B66" s="236">
        <v>20</v>
      </c>
      <c r="C66" s="158">
        <v>0</v>
      </c>
      <c r="D66" s="232">
        <f t="shared" si="0"/>
        <v>-1</v>
      </c>
      <c r="E66" s="233" t="e">
        <f>IF(LEN(#REF!)=3,"是",IF(A66&lt;&gt;"",IF(SUM(B66:C66)&lt;&gt;0,"是","否"),"是"))</f>
        <v>#REF!</v>
      </c>
      <c r="F66" s="222" t="e">
        <f>IF(LEN(#REF!)=3,"类",IF(LEN(#REF!)=5,"款","项"))</f>
        <v>#REF!</v>
      </c>
    </row>
    <row r="67" spans="1:6" ht="38.15" customHeight="1">
      <c r="A67" s="280" t="s">
        <v>1337</v>
      </c>
      <c r="B67" s="263">
        <v>0</v>
      </c>
      <c r="C67" s="264">
        <v>0</v>
      </c>
      <c r="D67" s="232" t="str">
        <f t="shared" si="0"/>
        <v/>
      </c>
      <c r="E67" s="233" t="e">
        <f>IF(LEN(#REF!)=3,"是",IF(A67&lt;&gt;"",IF(SUM(B67:C67)&lt;&gt;0,"是","否"),"是"))</f>
        <v>#REF!</v>
      </c>
      <c r="F67" s="222" t="e">
        <f>IF(LEN(#REF!)=3,"类",IF(LEN(#REF!)=5,"款","项"))</f>
        <v>#REF!</v>
      </c>
    </row>
    <row r="68" spans="1:6" ht="38.15" customHeight="1">
      <c r="A68" s="280" t="s">
        <v>1338</v>
      </c>
      <c r="B68" s="263">
        <v>0</v>
      </c>
      <c r="C68" s="264">
        <v>0</v>
      </c>
      <c r="D68" s="232" t="str">
        <f t="shared" ref="D68:D131" si="1">IF(B68&gt;0,C68/B68-1,IF(B68&lt;0,-(C68/B68-1),""))</f>
        <v/>
      </c>
      <c r="E68" s="233" t="e">
        <f>IF(LEN(#REF!)=3,"是",IF(A68&lt;&gt;"",IF(SUM(B68:C68)&lt;&gt;0,"是","否"),"是"))</f>
        <v>#REF!</v>
      </c>
      <c r="F68" s="222" t="e">
        <f>IF(LEN(#REF!)=3,"类",IF(LEN(#REF!)=5,"款","项"))</f>
        <v>#REF!</v>
      </c>
    </row>
    <row r="69" spans="1:6" ht="38.15" customHeight="1">
      <c r="A69" s="280" t="s">
        <v>1339</v>
      </c>
      <c r="B69" s="263">
        <v>0</v>
      </c>
      <c r="C69" s="264">
        <v>0</v>
      </c>
      <c r="D69" s="232" t="str">
        <f t="shared" si="1"/>
        <v/>
      </c>
      <c r="E69" s="233" t="e">
        <f>IF(LEN(#REF!)=3,"是",IF(A69&lt;&gt;"",IF(SUM(B69:C69)&lt;&gt;0,"是","否"),"是"))</f>
        <v>#REF!</v>
      </c>
      <c r="F69" s="222" t="e">
        <f>IF(LEN(#REF!)=3,"类",IF(LEN(#REF!)=5,"款","项"))</f>
        <v>#REF!</v>
      </c>
    </row>
    <row r="70" spans="1:6" ht="38.15" customHeight="1">
      <c r="A70" s="235" t="s">
        <v>1340</v>
      </c>
      <c r="B70" s="236">
        <v>0</v>
      </c>
      <c r="C70" s="158"/>
      <c r="D70" s="232" t="str">
        <f t="shared" si="1"/>
        <v/>
      </c>
      <c r="E70" s="233" t="e">
        <f>IF(LEN(#REF!)=3,"是",IF(A70&lt;&gt;"",IF(SUM(B70:C70)&lt;&gt;0,"是","否"),"是"))</f>
        <v>#REF!</v>
      </c>
      <c r="F70" s="222" t="e">
        <f>IF(LEN(#REF!)=3,"类",IF(LEN(#REF!)=5,"款","项"))</f>
        <v>#REF!</v>
      </c>
    </row>
    <row r="71" spans="1:6" ht="38.15" customHeight="1">
      <c r="A71" s="239" t="s">
        <v>1341</v>
      </c>
      <c r="B71" s="158">
        <f>SUM(B72:B74)</f>
        <v>0</v>
      </c>
      <c r="C71" s="158">
        <f>SUM(C72:C74)</f>
        <v>0</v>
      </c>
      <c r="D71" s="232" t="str">
        <f t="shared" si="1"/>
        <v/>
      </c>
      <c r="E71" s="233" t="e">
        <f>IF(LEN(#REF!)=3,"是",IF(A71&lt;&gt;"",IF(SUM(B71:C71)&lt;&gt;0,"是","否"),"是"))</f>
        <v>#REF!</v>
      </c>
      <c r="F71" s="222" t="e">
        <f>IF(LEN(#REF!)=3,"类",IF(LEN(#REF!)=5,"款","项"))</f>
        <v>#REF!</v>
      </c>
    </row>
    <row r="72" spans="1:6" ht="38.15" customHeight="1">
      <c r="A72" s="235" t="s">
        <v>1342</v>
      </c>
      <c r="B72" s="236"/>
      <c r="C72" s="158"/>
      <c r="D72" s="232" t="str">
        <f t="shared" si="1"/>
        <v/>
      </c>
      <c r="E72" s="233" t="e">
        <f>IF(LEN(#REF!)=3,"是",IF(A72&lt;&gt;"",IF(SUM(B72:C72)&lt;&gt;0,"是","否"),"是"))</f>
        <v>#REF!</v>
      </c>
      <c r="F72" s="222" t="e">
        <f>IF(LEN(#REF!)=3,"类",IF(LEN(#REF!)=5,"款","项"))</f>
        <v>#REF!</v>
      </c>
    </row>
    <row r="73" spans="1:6" ht="38.15" customHeight="1">
      <c r="A73" s="235" t="s">
        <v>1343</v>
      </c>
      <c r="B73" s="236"/>
      <c r="C73" s="158"/>
      <c r="D73" s="232" t="str">
        <f t="shared" si="1"/>
        <v/>
      </c>
      <c r="E73" s="233" t="e">
        <f>IF(LEN(#REF!)=3,"是",IF(A73&lt;&gt;"",IF(SUM(B73:C73)&lt;&gt;0,"是","否"),"是"))</f>
        <v>#REF!</v>
      </c>
      <c r="F73" s="222" t="e">
        <f>IF(LEN(#REF!)=3,"类",IF(LEN(#REF!)=5,"款","项"))</f>
        <v>#REF!</v>
      </c>
    </row>
    <row r="74" spans="1:6" ht="38.15" customHeight="1">
      <c r="A74" s="235" t="s">
        <v>1344</v>
      </c>
      <c r="B74" s="236"/>
      <c r="C74" s="158"/>
      <c r="D74" s="232" t="str">
        <f t="shared" si="1"/>
        <v/>
      </c>
      <c r="E74" s="233" t="e">
        <f>IF(LEN(#REF!)=3,"是",IF(A74&lt;&gt;"",IF(SUM(B74:C74)&lt;&gt;0,"是","否"),"是"))</f>
        <v>#REF!</v>
      </c>
      <c r="F74" s="222" t="e">
        <f>IF(LEN(#REF!)=3,"类",IF(LEN(#REF!)=5,"款","项"))</f>
        <v>#REF!</v>
      </c>
    </row>
    <row r="75" spans="1:6" ht="38.15" customHeight="1">
      <c r="A75" s="262" t="s">
        <v>1345</v>
      </c>
      <c r="B75" s="264">
        <f>SUM(B76:B78)</f>
        <v>0</v>
      </c>
      <c r="C75" s="264">
        <f>SUM(C76:C78)</f>
        <v>0</v>
      </c>
      <c r="D75" s="232" t="str">
        <f t="shared" si="1"/>
        <v/>
      </c>
      <c r="E75" s="233" t="e">
        <f>IF(LEN(#REF!)=3,"是",IF(A75&lt;&gt;"",IF(SUM(B75:C75)&lt;&gt;0,"是","否"),"是"))</f>
        <v>#REF!</v>
      </c>
      <c r="F75" s="222" t="e">
        <f>IF(LEN(#REF!)=3,"类",IF(LEN(#REF!)=5,"款","项"))</f>
        <v>#REF!</v>
      </c>
    </row>
    <row r="76" spans="1:6" ht="38.15" customHeight="1">
      <c r="A76" s="280" t="s">
        <v>1318</v>
      </c>
      <c r="B76" s="263">
        <v>0</v>
      </c>
      <c r="C76" s="264">
        <v>0</v>
      </c>
      <c r="D76" s="232" t="str">
        <f t="shared" si="1"/>
        <v/>
      </c>
      <c r="E76" s="233" t="e">
        <f>IF(LEN(#REF!)=3,"是",IF(A76&lt;&gt;"",IF(SUM(B76:C76)&lt;&gt;0,"是","否"),"是"))</f>
        <v>#REF!</v>
      </c>
      <c r="F76" s="222" t="e">
        <f>IF(LEN(#REF!)=3,"类",IF(LEN(#REF!)=5,"款","项"))</f>
        <v>#REF!</v>
      </c>
    </row>
    <row r="77" spans="1:6" ht="38.15" customHeight="1">
      <c r="A77" s="280" t="s">
        <v>1319</v>
      </c>
      <c r="B77" s="263">
        <v>0</v>
      </c>
      <c r="C77" s="264">
        <v>0</v>
      </c>
      <c r="D77" s="232" t="str">
        <f t="shared" si="1"/>
        <v/>
      </c>
      <c r="E77" s="233" t="e">
        <f>IF(LEN(#REF!)=3,"是",IF(A77&lt;&gt;"",IF(SUM(B77:C77)&lt;&gt;0,"是","否"),"是"))</f>
        <v>#REF!</v>
      </c>
      <c r="F77" s="222" t="e">
        <f>IF(LEN(#REF!)=3,"类",IF(LEN(#REF!)=5,"款","项"))</f>
        <v>#REF!</v>
      </c>
    </row>
    <row r="78" spans="1:6" ht="38.15" customHeight="1">
      <c r="A78" s="280" t="s">
        <v>1346</v>
      </c>
      <c r="B78" s="263">
        <v>0</v>
      </c>
      <c r="C78" s="264">
        <v>0</v>
      </c>
      <c r="D78" s="232" t="str">
        <f t="shared" si="1"/>
        <v/>
      </c>
      <c r="E78" s="233" t="e">
        <f>IF(LEN(#REF!)=3,"是",IF(A78&lt;&gt;"",IF(SUM(B78:C78)&lt;&gt;0,"是","否"),"是"))</f>
        <v>#REF!</v>
      </c>
      <c r="F78" s="222" t="e">
        <f>IF(LEN(#REF!)=3,"类",IF(LEN(#REF!)=5,"款","项"))</f>
        <v>#REF!</v>
      </c>
    </row>
    <row r="79" spans="1:6" ht="38.15" customHeight="1">
      <c r="A79" s="239" t="s">
        <v>1347</v>
      </c>
      <c r="B79" s="158">
        <f>SUM(B80:B82)</f>
        <v>0</v>
      </c>
      <c r="C79" s="158">
        <f>SUM(C80:C82)</f>
        <v>0</v>
      </c>
      <c r="D79" s="232" t="str">
        <f t="shared" si="1"/>
        <v/>
      </c>
      <c r="E79" s="233" t="e">
        <f>IF(LEN(#REF!)=3,"是",IF(A79&lt;&gt;"",IF(SUM(B79:C79)&lt;&gt;0,"是","否"),"是"))</f>
        <v>#REF!</v>
      </c>
      <c r="F79" s="222" t="e">
        <f>IF(LEN(#REF!)=3,"类",IF(LEN(#REF!)=5,"款","项"))</f>
        <v>#REF!</v>
      </c>
    </row>
    <row r="80" spans="1:6" ht="38.15" customHeight="1">
      <c r="A80" s="280" t="s">
        <v>1318</v>
      </c>
      <c r="B80" s="263">
        <v>0</v>
      </c>
      <c r="C80" s="264">
        <v>0</v>
      </c>
      <c r="D80" s="232" t="str">
        <f t="shared" si="1"/>
        <v/>
      </c>
      <c r="E80" s="233" t="e">
        <f>IF(LEN(#REF!)=3,"是",IF(A80&lt;&gt;"",IF(SUM(B80:C80)&lt;&gt;0,"是","否"),"是"))</f>
        <v>#REF!</v>
      </c>
      <c r="F80" s="222" t="e">
        <f>IF(LEN(#REF!)=3,"类",IF(LEN(#REF!)=5,"款","项"))</f>
        <v>#REF!</v>
      </c>
    </row>
    <row r="81" spans="1:6" ht="38.15" customHeight="1">
      <c r="A81" s="280" t="s">
        <v>1319</v>
      </c>
      <c r="B81" s="263">
        <v>0</v>
      </c>
      <c r="C81" s="264">
        <v>0</v>
      </c>
      <c r="D81" s="232" t="str">
        <f t="shared" si="1"/>
        <v/>
      </c>
      <c r="E81" s="233" t="e">
        <f>IF(LEN(#REF!)=3,"是",IF(A81&lt;&gt;"",IF(SUM(B81:C81)&lt;&gt;0,"是","否"),"是"))</f>
        <v>#REF!</v>
      </c>
      <c r="F81" s="222" t="e">
        <f>IF(LEN(#REF!)=3,"类",IF(LEN(#REF!)=5,"款","项"))</f>
        <v>#REF!</v>
      </c>
    </row>
    <row r="82" spans="1:6" ht="38.15" customHeight="1">
      <c r="A82" s="235" t="s">
        <v>1348</v>
      </c>
      <c r="B82" s="236"/>
      <c r="C82" s="158">
        <v>0</v>
      </c>
      <c r="D82" s="232" t="str">
        <f t="shared" si="1"/>
        <v/>
      </c>
      <c r="E82" s="233" t="e">
        <f>IF(LEN(#REF!)=3,"是",IF(A82&lt;&gt;"",IF(SUM(B82:C82)&lt;&gt;0,"是","否"),"是"))</f>
        <v>#REF!</v>
      </c>
      <c r="F82" s="222" t="e">
        <f>IF(LEN(#REF!)=3,"类",IF(LEN(#REF!)=5,"款","项"))</f>
        <v>#REF!</v>
      </c>
    </row>
    <row r="83" spans="1:6" ht="38.15" customHeight="1">
      <c r="A83" s="262" t="s">
        <v>1349</v>
      </c>
      <c r="B83" s="264">
        <f>SUM(B84:B88)</f>
        <v>0</v>
      </c>
      <c r="C83" s="264">
        <f>SUM(C84:C88)</f>
        <v>0</v>
      </c>
      <c r="D83" s="232" t="str">
        <f t="shared" si="1"/>
        <v/>
      </c>
      <c r="E83" s="233" t="e">
        <f>IF(LEN(#REF!)=3,"是",IF(A83&lt;&gt;"",IF(SUM(B83:C83)&lt;&gt;0,"是","否"),"是"))</f>
        <v>#REF!</v>
      </c>
      <c r="F83" s="222" t="e">
        <f>IF(LEN(#REF!)=3,"类",IF(LEN(#REF!)=5,"款","项"))</f>
        <v>#REF!</v>
      </c>
    </row>
    <row r="84" spans="1:6" ht="38.15" customHeight="1">
      <c r="A84" s="280" t="s">
        <v>1336</v>
      </c>
      <c r="B84" s="263">
        <v>0</v>
      </c>
      <c r="C84" s="264">
        <v>0</v>
      </c>
      <c r="D84" s="232" t="str">
        <f t="shared" si="1"/>
        <v/>
      </c>
      <c r="E84" s="233" t="e">
        <f>IF(LEN(#REF!)=3,"是",IF(A84&lt;&gt;"",IF(SUM(B84:C84)&lt;&gt;0,"是","否"),"是"))</f>
        <v>#REF!</v>
      </c>
      <c r="F84" s="222" t="e">
        <f>IF(LEN(#REF!)=3,"类",IF(LEN(#REF!)=5,"款","项"))</f>
        <v>#REF!</v>
      </c>
    </row>
    <row r="85" spans="1:6" ht="38.15" customHeight="1">
      <c r="A85" s="280" t="s">
        <v>1337</v>
      </c>
      <c r="B85" s="263">
        <v>0</v>
      </c>
      <c r="C85" s="264">
        <v>0</v>
      </c>
      <c r="D85" s="232" t="str">
        <f t="shared" si="1"/>
        <v/>
      </c>
      <c r="E85" s="233" t="e">
        <f>IF(LEN(#REF!)=3,"是",IF(A85&lt;&gt;"",IF(SUM(B85:C85)&lt;&gt;0,"是","否"),"是"))</f>
        <v>#REF!</v>
      </c>
      <c r="F85" s="222" t="e">
        <f>IF(LEN(#REF!)=3,"类",IF(LEN(#REF!)=5,"款","项"))</f>
        <v>#REF!</v>
      </c>
    </row>
    <row r="86" spans="1:6" ht="38.15" customHeight="1">
      <c r="A86" s="280" t="s">
        <v>1338</v>
      </c>
      <c r="B86" s="263">
        <v>0</v>
      </c>
      <c r="C86" s="264">
        <v>0</v>
      </c>
      <c r="D86" s="232" t="str">
        <f t="shared" si="1"/>
        <v/>
      </c>
      <c r="E86" s="233" t="e">
        <f>IF(LEN(#REF!)=3,"是",IF(A86&lt;&gt;"",IF(SUM(B86:C86)&lt;&gt;0,"是","否"),"是"))</f>
        <v>#REF!</v>
      </c>
      <c r="F86" s="222" t="e">
        <f>IF(LEN(#REF!)=3,"类",IF(LEN(#REF!)=5,"款","项"))</f>
        <v>#REF!</v>
      </c>
    </row>
    <row r="87" spans="1:6" ht="38.15" customHeight="1">
      <c r="A87" s="280" t="s">
        <v>1339</v>
      </c>
      <c r="B87" s="263">
        <v>0</v>
      </c>
      <c r="C87" s="264">
        <v>0</v>
      </c>
      <c r="D87" s="232" t="str">
        <f t="shared" si="1"/>
        <v/>
      </c>
      <c r="E87" s="233" t="e">
        <f>IF(LEN(#REF!)=3,"是",IF(A87&lt;&gt;"",IF(SUM(B87:C87)&lt;&gt;0,"是","否"),"是"))</f>
        <v>#REF!</v>
      </c>
      <c r="F87" s="222" t="e">
        <f>IF(LEN(#REF!)=3,"类",IF(LEN(#REF!)=5,"款","项"))</f>
        <v>#REF!</v>
      </c>
    </row>
    <row r="88" spans="1:6" ht="38.15" customHeight="1">
      <c r="A88" s="280" t="s">
        <v>1350</v>
      </c>
      <c r="B88" s="263">
        <v>0</v>
      </c>
      <c r="C88" s="264">
        <v>0</v>
      </c>
      <c r="D88" s="232" t="str">
        <f t="shared" si="1"/>
        <v/>
      </c>
      <c r="E88" s="233" t="e">
        <f>IF(LEN(#REF!)=3,"是",IF(A88&lt;&gt;"",IF(SUM(B88:C88)&lt;&gt;0,"是","否"),"是"))</f>
        <v>#REF!</v>
      </c>
      <c r="F88" s="222" t="e">
        <f>IF(LEN(#REF!)=3,"类",IF(LEN(#REF!)=5,"款","项"))</f>
        <v>#REF!</v>
      </c>
    </row>
    <row r="89" spans="1:6" ht="38.15" customHeight="1">
      <c r="A89" s="262" t="s">
        <v>1351</v>
      </c>
      <c r="B89" s="263">
        <f>SUM(B90:B91)</f>
        <v>0</v>
      </c>
      <c r="C89" s="264">
        <f>SUM(C90:C91)</f>
        <v>0</v>
      </c>
      <c r="D89" s="232" t="str">
        <f t="shared" si="1"/>
        <v/>
      </c>
      <c r="E89" s="233" t="e">
        <f>IF(LEN(#REF!)=3,"是",IF(A89&lt;&gt;"",IF(SUM(B89:C89)&lt;&gt;0,"是","否"),"是"))</f>
        <v>#REF!</v>
      </c>
      <c r="F89" s="222" t="e">
        <f>IF(LEN(#REF!)=3,"类",IF(LEN(#REF!)=5,"款","项"))</f>
        <v>#REF!</v>
      </c>
    </row>
    <row r="90" spans="1:6" ht="38.15" customHeight="1">
      <c r="A90" s="280" t="s">
        <v>1342</v>
      </c>
      <c r="B90" s="263">
        <v>0</v>
      </c>
      <c r="C90" s="264">
        <v>0</v>
      </c>
      <c r="D90" s="232" t="str">
        <f t="shared" si="1"/>
        <v/>
      </c>
      <c r="E90" s="233" t="e">
        <f>IF(LEN(#REF!)=3,"是",IF(A90&lt;&gt;"",IF(SUM(B90:C90)&lt;&gt;0,"是","否"),"是"))</f>
        <v>#REF!</v>
      </c>
      <c r="F90" s="222" t="e">
        <f>IF(LEN(#REF!)=3,"类",IF(LEN(#REF!)=5,"款","项"))</f>
        <v>#REF!</v>
      </c>
    </row>
    <row r="91" spans="1:6" ht="38.15" customHeight="1">
      <c r="A91" s="280" t="s">
        <v>1352</v>
      </c>
      <c r="B91" s="263">
        <v>0</v>
      </c>
      <c r="C91" s="264">
        <v>0</v>
      </c>
      <c r="D91" s="232" t="str">
        <f t="shared" si="1"/>
        <v/>
      </c>
      <c r="E91" s="233" t="e">
        <f>IF(LEN(#REF!)=3,"是",IF(A91&lt;&gt;"",IF(SUM(B91:C91)&lt;&gt;0,"是","否"),"是"))</f>
        <v>#REF!</v>
      </c>
      <c r="F91" s="222" t="e">
        <f>IF(LEN(#REF!)=3,"类",IF(LEN(#REF!)=5,"款","项"))</f>
        <v>#REF!</v>
      </c>
    </row>
    <row r="92" spans="1:6" ht="38.15" customHeight="1">
      <c r="A92" s="262" t="s">
        <v>1353</v>
      </c>
      <c r="B92" s="264">
        <f>SUM(B93:B100)</f>
        <v>0</v>
      </c>
      <c r="C92" s="264">
        <f>SUM(C93:C100)</f>
        <v>0</v>
      </c>
      <c r="D92" s="232" t="str">
        <f t="shared" si="1"/>
        <v/>
      </c>
      <c r="E92" s="233" t="e">
        <f>IF(LEN(#REF!)=3,"是",IF(A92&lt;&gt;"",IF(SUM(B92:C92)&lt;&gt;0,"是","否"),"是"))</f>
        <v>#REF!</v>
      </c>
      <c r="F92" s="222" t="e">
        <f>IF(LEN(#REF!)=3,"类",IF(LEN(#REF!)=5,"款","项"))</f>
        <v>#REF!</v>
      </c>
    </row>
    <row r="93" spans="1:6" ht="38.15" customHeight="1">
      <c r="A93" s="280" t="s">
        <v>1318</v>
      </c>
      <c r="B93" s="263">
        <v>0</v>
      </c>
      <c r="C93" s="264">
        <v>0</v>
      </c>
      <c r="D93" s="232" t="str">
        <f t="shared" si="1"/>
        <v/>
      </c>
      <c r="E93" s="233" t="e">
        <f>IF(LEN(#REF!)=3,"是",IF(A93&lt;&gt;"",IF(SUM(B93:C93)&lt;&gt;0,"是","否"),"是"))</f>
        <v>#REF!</v>
      </c>
      <c r="F93" s="222" t="e">
        <f>IF(LEN(#REF!)=3,"类",IF(LEN(#REF!)=5,"款","项"))</f>
        <v>#REF!</v>
      </c>
    </row>
    <row r="94" spans="1:6" ht="38.15" customHeight="1">
      <c r="A94" s="280" t="s">
        <v>1319</v>
      </c>
      <c r="B94" s="263">
        <v>0</v>
      </c>
      <c r="C94" s="264">
        <v>0</v>
      </c>
      <c r="D94" s="232" t="str">
        <f t="shared" si="1"/>
        <v/>
      </c>
      <c r="E94" s="233" t="e">
        <f>IF(LEN(#REF!)=3,"是",IF(A94&lt;&gt;"",IF(SUM(B94:C94)&lt;&gt;0,"是","否"),"是"))</f>
        <v>#REF!</v>
      </c>
      <c r="F94" s="222" t="e">
        <f>IF(LEN(#REF!)=3,"类",IF(LEN(#REF!)=5,"款","项"))</f>
        <v>#REF!</v>
      </c>
    </row>
    <row r="95" spans="1:6" ht="38.15" customHeight="1">
      <c r="A95" s="280" t="s">
        <v>1320</v>
      </c>
      <c r="B95" s="263">
        <v>0</v>
      </c>
      <c r="C95" s="264">
        <v>0</v>
      </c>
      <c r="D95" s="232" t="str">
        <f t="shared" si="1"/>
        <v/>
      </c>
      <c r="E95" s="233" t="e">
        <f>IF(LEN(#REF!)=3,"是",IF(A95&lt;&gt;"",IF(SUM(B95:C95)&lt;&gt;0,"是","否"),"是"))</f>
        <v>#REF!</v>
      </c>
      <c r="F95" s="222" t="e">
        <f>IF(LEN(#REF!)=3,"类",IF(LEN(#REF!)=5,"款","项"))</f>
        <v>#REF!</v>
      </c>
    </row>
    <row r="96" spans="1:6" ht="38.15" customHeight="1">
      <c r="A96" s="280" t="s">
        <v>1321</v>
      </c>
      <c r="B96" s="263">
        <v>0</v>
      </c>
      <c r="C96" s="264">
        <v>0</v>
      </c>
      <c r="D96" s="232" t="str">
        <f t="shared" si="1"/>
        <v/>
      </c>
      <c r="E96" s="233" t="e">
        <f>IF(LEN(#REF!)=3,"是",IF(A96&lt;&gt;"",IF(SUM(B96:C96)&lt;&gt;0,"是","否"),"是"))</f>
        <v>#REF!</v>
      </c>
      <c r="F96" s="222" t="e">
        <f>IF(LEN(#REF!)=3,"类",IF(LEN(#REF!)=5,"款","项"))</f>
        <v>#REF!</v>
      </c>
    </row>
    <row r="97" spans="1:6" ht="38.15" customHeight="1">
      <c r="A97" s="280" t="s">
        <v>1324</v>
      </c>
      <c r="B97" s="263">
        <v>0</v>
      </c>
      <c r="C97" s="264">
        <v>0</v>
      </c>
      <c r="D97" s="232" t="str">
        <f t="shared" si="1"/>
        <v/>
      </c>
      <c r="E97" s="233" t="e">
        <f>IF(LEN(#REF!)=3,"是",IF(A97&lt;&gt;"",IF(SUM(B97:C97)&lt;&gt;0,"是","否"),"是"))</f>
        <v>#REF!</v>
      </c>
      <c r="F97" s="222" t="e">
        <f>IF(LEN(#REF!)=3,"类",IF(LEN(#REF!)=5,"款","项"))</f>
        <v>#REF!</v>
      </c>
    </row>
    <row r="98" spans="1:6" ht="38.15" customHeight="1">
      <c r="A98" s="280" t="s">
        <v>1326</v>
      </c>
      <c r="B98" s="263">
        <v>0</v>
      </c>
      <c r="C98" s="264">
        <v>0</v>
      </c>
      <c r="D98" s="232" t="str">
        <f t="shared" si="1"/>
        <v/>
      </c>
      <c r="E98" s="233" t="e">
        <f>IF(LEN(#REF!)=3,"是",IF(A98&lt;&gt;"",IF(SUM(B98:C98)&lt;&gt;0,"是","否"),"是"))</f>
        <v>#REF!</v>
      </c>
      <c r="F98" s="222" t="e">
        <f>IF(LEN(#REF!)=3,"类",IF(LEN(#REF!)=5,"款","项"))</f>
        <v>#REF!</v>
      </c>
    </row>
    <row r="99" spans="1:6" ht="38.15" customHeight="1">
      <c r="A99" s="280" t="s">
        <v>1327</v>
      </c>
      <c r="B99" s="263">
        <v>0</v>
      </c>
      <c r="C99" s="264">
        <v>0</v>
      </c>
      <c r="D99" s="232" t="str">
        <f t="shared" si="1"/>
        <v/>
      </c>
      <c r="E99" s="233" t="e">
        <f>IF(LEN(#REF!)=3,"是",IF(A99&lt;&gt;"",IF(SUM(B99:C99)&lt;&gt;0,"是","否"),"是"))</f>
        <v>#REF!</v>
      </c>
      <c r="F99" s="222" t="e">
        <f>IF(LEN(#REF!)=3,"类",IF(LEN(#REF!)=5,"款","项"))</f>
        <v>#REF!</v>
      </c>
    </row>
    <row r="100" spans="1:6" ht="38.15" customHeight="1">
      <c r="A100" s="280" t="s">
        <v>1354</v>
      </c>
      <c r="B100" s="263">
        <v>0</v>
      </c>
      <c r="C100" s="264">
        <v>0</v>
      </c>
      <c r="D100" s="232" t="str">
        <f t="shared" si="1"/>
        <v/>
      </c>
      <c r="E100" s="233" t="e">
        <f>IF(LEN(#REF!)=3,"是",IF(A100&lt;&gt;"",IF(SUM(B100:C100)&lt;&gt;0,"是","否"),"是"))</f>
        <v>#REF!</v>
      </c>
      <c r="F100" s="222" t="e">
        <f>IF(LEN(#REF!)=3,"类",IF(LEN(#REF!)=5,"款","项"))</f>
        <v>#REF!</v>
      </c>
    </row>
    <row r="101" spans="1:6" ht="38.15" customHeight="1">
      <c r="A101" s="231" t="s">
        <v>1355</v>
      </c>
      <c r="B101" s="278">
        <f>SUM(B102,B107,B112,B117,B120,B125,B129,B133)</f>
        <v>0</v>
      </c>
      <c r="C101" s="278">
        <f>SUM(C102,C107,C112,C117,C120,C125,C129,C133)</f>
        <v>0</v>
      </c>
      <c r="D101" s="238" t="str">
        <f t="shared" si="1"/>
        <v/>
      </c>
      <c r="E101" s="233" t="e">
        <f>IF(LEN(#REF!)=3,"是",IF(A101&lt;&gt;"",IF(SUM(B101:C101)&lt;&gt;0,"是","否"),"是"))</f>
        <v>#REF!</v>
      </c>
      <c r="F101" s="222" t="e">
        <f>IF(LEN(#REF!)=3,"类",IF(LEN(#REF!)=5,"款","项"))</f>
        <v>#REF!</v>
      </c>
    </row>
    <row r="102" spans="1:6" ht="38.15" customHeight="1">
      <c r="A102" s="239" t="s">
        <v>1356</v>
      </c>
      <c r="B102" s="158">
        <f>SUM(B103:B106)</f>
        <v>0</v>
      </c>
      <c r="C102" s="158">
        <f>SUM(C103:C106)</f>
        <v>0</v>
      </c>
      <c r="D102" s="232" t="str">
        <f t="shared" si="1"/>
        <v/>
      </c>
      <c r="E102" s="233" t="e">
        <f>IF(LEN(#REF!)=3,"是",IF(A102&lt;&gt;"",IF(SUM(B102:C102)&lt;&gt;0,"是","否"),"是"))</f>
        <v>#REF!</v>
      </c>
      <c r="F102" s="222" t="e">
        <f>IF(LEN(#REF!)=3,"类",IF(LEN(#REF!)=5,"款","项"))</f>
        <v>#REF!</v>
      </c>
    </row>
    <row r="103" spans="1:6" ht="38.15" customHeight="1">
      <c r="A103" s="235" t="s">
        <v>1357</v>
      </c>
      <c r="B103" s="236"/>
      <c r="C103" s="158"/>
      <c r="D103" s="232" t="str">
        <f t="shared" si="1"/>
        <v/>
      </c>
      <c r="E103" s="233" t="e">
        <f>IF(LEN(#REF!)=3,"是",IF(A103&lt;&gt;"",IF(SUM(B103:C103)&lt;&gt;0,"是","否"),"是"))</f>
        <v>#REF!</v>
      </c>
      <c r="F103" s="222" t="e">
        <f>IF(LEN(#REF!)=3,"类",IF(LEN(#REF!)=5,"款","项"))</f>
        <v>#REF!</v>
      </c>
    </row>
    <row r="104" spans="1:6" ht="38.15" customHeight="1">
      <c r="A104" s="280" t="s">
        <v>1358</v>
      </c>
      <c r="B104" s="263">
        <v>0</v>
      </c>
      <c r="C104" s="264">
        <v>0</v>
      </c>
      <c r="D104" s="232" t="str">
        <f t="shared" si="1"/>
        <v/>
      </c>
      <c r="E104" s="233" t="e">
        <f>IF(LEN(#REF!)=3,"是",IF(A104&lt;&gt;"",IF(SUM(B104:C104)&lt;&gt;0,"是","否"),"是"))</f>
        <v>#REF!</v>
      </c>
      <c r="F104" s="222" t="e">
        <f>IF(LEN(#REF!)=3,"类",IF(LEN(#REF!)=5,"款","项"))</f>
        <v>#REF!</v>
      </c>
    </row>
    <row r="105" spans="1:6" ht="38.15" customHeight="1">
      <c r="A105" s="280" t="s">
        <v>1359</v>
      </c>
      <c r="B105" s="263">
        <v>0</v>
      </c>
      <c r="C105" s="264">
        <v>0</v>
      </c>
      <c r="D105" s="232" t="str">
        <f t="shared" si="1"/>
        <v/>
      </c>
      <c r="E105" s="233" t="e">
        <f>IF(LEN(#REF!)=3,"是",IF(A105&lt;&gt;"",IF(SUM(B105:C105)&lt;&gt;0,"是","否"),"是"))</f>
        <v>#REF!</v>
      </c>
      <c r="F105" s="222" t="e">
        <f>IF(LEN(#REF!)=3,"类",IF(LEN(#REF!)=5,"款","项"))</f>
        <v>#REF!</v>
      </c>
    </row>
    <row r="106" spans="1:6" ht="38.15" customHeight="1">
      <c r="A106" s="235" t="s">
        <v>1360</v>
      </c>
      <c r="B106" s="236"/>
      <c r="C106" s="158"/>
      <c r="D106" s="232" t="str">
        <f t="shared" si="1"/>
        <v/>
      </c>
      <c r="E106" s="233" t="e">
        <f>IF(LEN(#REF!)=3,"是",IF(A106&lt;&gt;"",IF(SUM(B106:C106)&lt;&gt;0,"是","否"),"是"))</f>
        <v>#REF!</v>
      </c>
      <c r="F106" s="222" t="e">
        <f>IF(LEN(#REF!)=3,"类",IF(LEN(#REF!)=5,"款","项"))</f>
        <v>#REF!</v>
      </c>
    </row>
    <row r="107" spans="1:6" ht="38.15" customHeight="1">
      <c r="A107" s="262" t="s">
        <v>1361</v>
      </c>
      <c r="B107" s="264">
        <f>SUM(B108:B111)</f>
        <v>0</v>
      </c>
      <c r="C107" s="264">
        <f>SUM(C108:C111)</f>
        <v>0</v>
      </c>
      <c r="D107" s="232" t="str">
        <f t="shared" si="1"/>
        <v/>
      </c>
      <c r="E107" s="233" t="e">
        <f>IF(LEN(#REF!)=3,"是",IF(A107&lt;&gt;"",IF(SUM(B107:C107)&lt;&gt;0,"是","否"),"是"))</f>
        <v>#REF!</v>
      </c>
      <c r="F107" s="222" t="e">
        <f>IF(LEN(#REF!)=3,"类",IF(LEN(#REF!)=5,"款","项"))</f>
        <v>#REF!</v>
      </c>
    </row>
    <row r="108" spans="1:6" ht="38.15" customHeight="1">
      <c r="A108" s="280" t="s">
        <v>1357</v>
      </c>
      <c r="B108" s="263">
        <v>0</v>
      </c>
      <c r="C108" s="264">
        <v>0</v>
      </c>
      <c r="D108" s="232" t="str">
        <f t="shared" si="1"/>
        <v/>
      </c>
      <c r="E108" s="233" t="e">
        <f>IF(LEN(#REF!)=3,"是",IF(A108&lt;&gt;"",IF(SUM(B108:C108)&lt;&gt;0,"是","否"),"是"))</f>
        <v>#REF!</v>
      </c>
      <c r="F108" s="222" t="e">
        <f>IF(LEN(#REF!)=3,"类",IF(LEN(#REF!)=5,"款","项"))</f>
        <v>#REF!</v>
      </c>
    </row>
    <row r="109" spans="1:6" ht="38.15" customHeight="1">
      <c r="A109" s="280" t="s">
        <v>1358</v>
      </c>
      <c r="B109" s="263">
        <v>0</v>
      </c>
      <c r="C109" s="264">
        <v>0</v>
      </c>
      <c r="D109" s="232" t="str">
        <f t="shared" si="1"/>
        <v/>
      </c>
      <c r="E109" s="233" t="e">
        <f>IF(LEN(#REF!)=3,"是",IF(A109&lt;&gt;"",IF(SUM(B109:C109)&lt;&gt;0,"是","否"),"是"))</f>
        <v>#REF!</v>
      </c>
      <c r="F109" s="222" t="e">
        <f>IF(LEN(#REF!)=3,"类",IF(LEN(#REF!)=5,"款","项"))</f>
        <v>#REF!</v>
      </c>
    </row>
    <row r="110" spans="1:6" ht="38.15" customHeight="1">
      <c r="A110" s="280" t="s">
        <v>1362</v>
      </c>
      <c r="B110" s="263">
        <v>0</v>
      </c>
      <c r="C110" s="264">
        <v>0</v>
      </c>
      <c r="D110" s="232" t="str">
        <f t="shared" si="1"/>
        <v/>
      </c>
      <c r="E110" s="233" t="e">
        <f>IF(LEN(#REF!)=3,"是",IF(A110&lt;&gt;"",IF(SUM(B110:C110)&lt;&gt;0,"是","否"),"是"))</f>
        <v>#REF!</v>
      </c>
      <c r="F110" s="222" t="e">
        <f>IF(LEN(#REF!)=3,"类",IF(LEN(#REF!)=5,"款","项"))</f>
        <v>#REF!</v>
      </c>
    </row>
    <row r="111" spans="1:6" ht="38.15" customHeight="1">
      <c r="A111" s="280" t="s">
        <v>1363</v>
      </c>
      <c r="B111" s="263">
        <v>0</v>
      </c>
      <c r="C111" s="264">
        <v>0</v>
      </c>
      <c r="D111" s="232" t="str">
        <f t="shared" si="1"/>
        <v/>
      </c>
      <c r="E111" s="233" t="e">
        <f>IF(LEN(#REF!)=3,"是",IF(A111&lt;&gt;"",IF(SUM(B111:C111)&lt;&gt;0,"是","否"),"是"))</f>
        <v>#REF!</v>
      </c>
      <c r="F111" s="222" t="e">
        <f>IF(LEN(#REF!)=3,"类",IF(LEN(#REF!)=5,"款","项"))</f>
        <v>#REF!</v>
      </c>
    </row>
    <row r="112" spans="1:6" ht="38.15" customHeight="1">
      <c r="A112" s="262" t="s">
        <v>1364</v>
      </c>
      <c r="B112" s="264">
        <f>SUM(B113:B116)</f>
        <v>0</v>
      </c>
      <c r="C112" s="264">
        <f>SUM(C113:C116)</f>
        <v>0</v>
      </c>
      <c r="D112" s="232" t="str">
        <f t="shared" si="1"/>
        <v/>
      </c>
      <c r="E112" s="233" t="e">
        <f>IF(LEN(#REF!)=3,"是",IF(A112&lt;&gt;"",IF(SUM(B112:C112)&lt;&gt;0,"是","否"),"是"))</f>
        <v>#REF!</v>
      </c>
      <c r="F112" s="222" t="e">
        <f>IF(LEN(#REF!)=3,"类",IF(LEN(#REF!)=5,"款","项"))</f>
        <v>#REF!</v>
      </c>
    </row>
    <row r="113" spans="1:6" ht="38.15" customHeight="1">
      <c r="A113" s="280" t="s">
        <v>757</v>
      </c>
      <c r="B113" s="263">
        <v>0</v>
      </c>
      <c r="C113" s="264">
        <v>0</v>
      </c>
      <c r="D113" s="232" t="str">
        <f t="shared" si="1"/>
        <v/>
      </c>
      <c r="E113" s="233" t="e">
        <f>IF(LEN(#REF!)=3,"是",IF(A113&lt;&gt;"",IF(SUM(B113:C113)&lt;&gt;0,"是","否"),"是"))</f>
        <v>#REF!</v>
      </c>
      <c r="F113" s="222" t="e">
        <f>IF(LEN(#REF!)=3,"类",IF(LEN(#REF!)=5,"款","项"))</f>
        <v>#REF!</v>
      </c>
    </row>
    <row r="114" spans="1:6" ht="38.15" customHeight="1">
      <c r="A114" s="280" t="s">
        <v>1365</v>
      </c>
      <c r="B114" s="263">
        <v>0</v>
      </c>
      <c r="C114" s="264">
        <v>0</v>
      </c>
      <c r="D114" s="232" t="str">
        <f t="shared" si="1"/>
        <v/>
      </c>
      <c r="E114" s="233" t="e">
        <f>IF(LEN(#REF!)=3,"是",IF(A114&lt;&gt;"",IF(SUM(B114:C114)&lt;&gt;0,"是","否"),"是"))</f>
        <v>#REF!</v>
      </c>
      <c r="F114" s="222" t="e">
        <f>IF(LEN(#REF!)=3,"类",IF(LEN(#REF!)=5,"款","项"))</f>
        <v>#REF!</v>
      </c>
    </row>
    <row r="115" spans="1:6" ht="38.15" customHeight="1">
      <c r="A115" s="280" t="s">
        <v>1366</v>
      </c>
      <c r="B115" s="263">
        <v>0</v>
      </c>
      <c r="C115" s="264">
        <v>0</v>
      </c>
      <c r="D115" s="232" t="str">
        <f t="shared" si="1"/>
        <v/>
      </c>
      <c r="E115" s="233" t="e">
        <f>IF(LEN(#REF!)=3,"是",IF(A115&lt;&gt;"",IF(SUM(B115:C115)&lt;&gt;0,"是","否"),"是"))</f>
        <v>#REF!</v>
      </c>
      <c r="F115" s="222" t="e">
        <f>IF(LEN(#REF!)=3,"类",IF(LEN(#REF!)=5,"款","项"))</f>
        <v>#REF!</v>
      </c>
    </row>
    <row r="116" spans="1:6" ht="38.15" customHeight="1">
      <c r="A116" s="280" t="s">
        <v>1367</v>
      </c>
      <c r="B116" s="263">
        <v>0</v>
      </c>
      <c r="C116" s="264"/>
      <c r="D116" s="232" t="str">
        <f t="shared" si="1"/>
        <v/>
      </c>
      <c r="E116" s="233" t="e">
        <f>IF(LEN(#REF!)=3,"是",IF(A116&lt;&gt;"",IF(SUM(B116:C116)&lt;&gt;0,"是","否"),"是"))</f>
        <v>#REF!</v>
      </c>
      <c r="F116" s="222" t="e">
        <f>IF(LEN(#REF!)=3,"类",IF(LEN(#REF!)=5,"款","项"))</f>
        <v>#REF!</v>
      </c>
    </row>
    <row r="117" spans="1:6" ht="38.15" customHeight="1">
      <c r="A117" s="262" t="s">
        <v>1368</v>
      </c>
      <c r="B117" s="263">
        <f>SUM(B118:B119)</f>
        <v>0</v>
      </c>
      <c r="C117" s="264">
        <f>SUM(C118:C119)</f>
        <v>0</v>
      </c>
      <c r="D117" s="232" t="str">
        <f t="shared" si="1"/>
        <v/>
      </c>
      <c r="E117" s="233" t="e">
        <f>IF(LEN(#REF!)=3,"是",IF(A117&lt;&gt;"",IF(SUM(B117:C117)&lt;&gt;0,"是","否"),"是"))</f>
        <v>#REF!</v>
      </c>
      <c r="F117" s="222" t="e">
        <f>IF(LEN(#REF!)=3,"类",IF(LEN(#REF!)=5,"款","项"))</f>
        <v>#REF!</v>
      </c>
    </row>
    <row r="118" spans="1:6" ht="38.15" customHeight="1">
      <c r="A118" s="280" t="s">
        <v>1357</v>
      </c>
      <c r="B118" s="263">
        <v>0</v>
      </c>
      <c r="C118" s="264">
        <v>0</v>
      </c>
      <c r="D118" s="232" t="str">
        <f t="shared" si="1"/>
        <v/>
      </c>
      <c r="E118" s="233" t="e">
        <f>IF(LEN(#REF!)=3,"是",IF(A118&lt;&gt;"",IF(SUM(B118:C118)&lt;&gt;0,"是","否"),"是"))</f>
        <v>#REF!</v>
      </c>
      <c r="F118" s="222" t="e">
        <f>IF(LEN(#REF!)=3,"类",IF(LEN(#REF!)=5,"款","项"))</f>
        <v>#REF!</v>
      </c>
    </row>
    <row r="119" spans="1:6" ht="38.15" customHeight="1">
      <c r="A119" s="280" t="s">
        <v>1369</v>
      </c>
      <c r="B119" s="263">
        <v>0</v>
      </c>
      <c r="C119" s="264">
        <v>0</v>
      </c>
      <c r="D119" s="232" t="str">
        <f t="shared" si="1"/>
        <v/>
      </c>
      <c r="E119" s="233" t="e">
        <f>IF(LEN(#REF!)=3,"是",IF(A119&lt;&gt;"",IF(SUM(B119:C119)&lt;&gt;0,"是","否"),"是"))</f>
        <v>#REF!</v>
      </c>
      <c r="F119" s="222" t="e">
        <f>IF(LEN(#REF!)=3,"类",IF(LEN(#REF!)=5,"款","项"))</f>
        <v>#REF!</v>
      </c>
    </row>
    <row r="120" spans="1:6" ht="38.15" customHeight="1">
      <c r="A120" s="262" t="s">
        <v>1370</v>
      </c>
      <c r="B120" s="264">
        <f>SUM(B121:B124)</f>
        <v>0</v>
      </c>
      <c r="C120" s="264">
        <f>SUM(C121:C124)</f>
        <v>0</v>
      </c>
      <c r="D120" s="232" t="str">
        <f t="shared" si="1"/>
        <v/>
      </c>
      <c r="E120" s="233" t="e">
        <f>IF(LEN(#REF!)=3,"是",IF(A120&lt;&gt;"",IF(SUM(B120:C120)&lt;&gt;0,"是","否"),"是"))</f>
        <v>#REF!</v>
      </c>
      <c r="F120" s="222" t="e">
        <f>IF(LEN(#REF!)=3,"类",IF(LEN(#REF!)=5,"款","项"))</f>
        <v>#REF!</v>
      </c>
    </row>
    <row r="121" spans="1:6" ht="38.15" customHeight="1">
      <c r="A121" s="280" t="s">
        <v>757</v>
      </c>
      <c r="B121" s="263">
        <v>0</v>
      </c>
      <c r="C121" s="264">
        <v>0</v>
      </c>
      <c r="D121" s="232" t="str">
        <f t="shared" si="1"/>
        <v/>
      </c>
      <c r="E121" s="233" t="e">
        <f>IF(LEN(#REF!)=3,"是",IF(A121&lt;&gt;"",IF(SUM(B121:C121)&lt;&gt;0,"是","否"),"是"))</f>
        <v>#REF!</v>
      </c>
      <c r="F121" s="222" t="e">
        <f>IF(LEN(#REF!)=3,"类",IF(LEN(#REF!)=5,"款","项"))</f>
        <v>#REF!</v>
      </c>
    </row>
    <row r="122" spans="1:6" ht="38.15" customHeight="1">
      <c r="A122" s="280" t="s">
        <v>1371</v>
      </c>
      <c r="B122" s="263">
        <v>0</v>
      </c>
      <c r="C122" s="264">
        <v>0</v>
      </c>
      <c r="D122" s="232" t="str">
        <f t="shared" si="1"/>
        <v/>
      </c>
      <c r="E122" s="233" t="e">
        <f>IF(LEN(#REF!)=3,"是",IF(A122&lt;&gt;"",IF(SUM(B122:C122)&lt;&gt;0,"是","否"),"是"))</f>
        <v>#REF!</v>
      </c>
      <c r="F122" s="222" t="e">
        <f>IF(LEN(#REF!)=3,"类",IF(LEN(#REF!)=5,"款","项"))</f>
        <v>#REF!</v>
      </c>
    </row>
    <row r="123" spans="1:6" ht="38.15" customHeight="1">
      <c r="A123" s="280" t="s">
        <v>1366</v>
      </c>
      <c r="B123" s="263">
        <v>0</v>
      </c>
      <c r="C123" s="264">
        <v>0</v>
      </c>
      <c r="D123" s="232" t="str">
        <f t="shared" si="1"/>
        <v/>
      </c>
      <c r="E123" s="233" t="e">
        <f>IF(LEN(#REF!)=3,"是",IF(A123&lt;&gt;"",IF(SUM(B123:C123)&lt;&gt;0,"是","否"),"是"))</f>
        <v>#REF!</v>
      </c>
      <c r="F123" s="222" t="e">
        <f>IF(LEN(#REF!)=3,"类",IF(LEN(#REF!)=5,"款","项"))</f>
        <v>#REF!</v>
      </c>
    </row>
    <row r="124" spans="1:6" ht="38.15" customHeight="1">
      <c r="A124" s="280" t="s">
        <v>1372</v>
      </c>
      <c r="B124" s="263">
        <v>0</v>
      </c>
      <c r="C124" s="264">
        <v>0</v>
      </c>
      <c r="D124" s="232" t="str">
        <f t="shared" si="1"/>
        <v/>
      </c>
      <c r="E124" s="233" t="e">
        <f>IF(LEN(#REF!)=3,"是",IF(A124&lt;&gt;"",IF(SUM(B124:C124)&lt;&gt;0,"是","否"),"是"))</f>
        <v>#REF!</v>
      </c>
      <c r="F124" s="222" t="e">
        <f>IF(LEN(#REF!)=3,"类",IF(LEN(#REF!)=5,"款","项"))</f>
        <v>#REF!</v>
      </c>
    </row>
    <row r="125" spans="1:6" ht="38.15" customHeight="1">
      <c r="A125" s="239" t="s">
        <v>1373</v>
      </c>
      <c r="B125" s="236">
        <f>SUM(B126:B128)</f>
        <v>0</v>
      </c>
      <c r="C125" s="158">
        <f>SUM(C126:C128)</f>
        <v>0</v>
      </c>
      <c r="D125" s="232" t="str">
        <f t="shared" si="1"/>
        <v/>
      </c>
      <c r="E125" s="233" t="e">
        <f>IF(LEN(#REF!)=3,"是",IF(A125&lt;&gt;"",IF(SUM(B125:C125)&lt;&gt;0,"是","否"),"是"))</f>
        <v>#REF!</v>
      </c>
      <c r="F125" s="222" t="e">
        <f>IF(LEN(#REF!)=3,"类",IF(LEN(#REF!)=5,"款","项"))</f>
        <v>#REF!</v>
      </c>
    </row>
    <row r="126" spans="1:6" ht="38.15" customHeight="1">
      <c r="A126" s="235" t="s">
        <v>1374</v>
      </c>
      <c r="B126" s="236"/>
      <c r="C126" s="158"/>
      <c r="D126" s="232" t="str">
        <f t="shared" si="1"/>
        <v/>
      </c>
      <c r="E126" s="233" t="e">
        <f>IF(LEN(#REF!)=3,"是",IF(A126&lt;&gt;"",IF(SUM(B126:C126)&lt;&gt;0,"是","否"),"是"))</f>
        <v>#REF!</v>
      </c>
      <c r="F126" s="222" t="e">
        <f>IF(LEN(#REF!)=3,"类",IF(LEN(#REF!)=5,"款","项"))</f>
        <v>#REF!</v>
      </c>
    </row>
    <row r="127" spans="1:6" ht="38.15" customHeight="1">
      <c r="A127" s="235" t="s">
        <v>1375</v>
      </c>
      <c r="B127" s="236"/>
      <c r="C127" s="158"/>
      <c r="D127" s="232" t="str">
        <f t="shared" si="1"/>
        <v/>
      </c>
      <c r="E127" s="233" t="e">
        <f>IF(LEN(#REF!)=3,"是",IF(A127&lt;&gt;"",IF(SUM(B127:C127)&lt;&gt;0,"是","否"),"是"))</f>
        <v>#REF!</v>
      </c>
      <c r="F127" s="222" t="e">
        <f>IF(LEN(#REF!)=3,"类",IF(LEN(#REF!)=5,"款","项"))</f>
        <v>#REF!</v>
      </c>
    </row>
    <row r="128" spans="1:6" ht="38.15" customHeight="1">
      <c r="A128" s="284" t="s">
        <v>1376</v>
      </c>
      <c r="B128" s="263"/>
      <c r="C128" s="264">
        <v>0</v>
      </c>
      <c r="D128" s="232" t="str">
        <f t="shared" si="1"/>
        <v/>
      </c>
      <c r="E128" s="233" t="e">
        <f>IF(LEN(#REF!)=3,"是",IF(A128&lt;&gt;"",IF(SUM(B128:C128)&lt;&gt;0,"是","否"),"是"))</f>
        <v>#REF!</v>
      </c>
      <c r="F128" s="222" t="e">
        <f>IF(LEN(#REF!)=3,"类",IF(LEN(#REF!)=5,"款","项"))</f>
        <v>#REF!</v>
      </c>
    </row>
    <row r="129" spans="1:6" ht="38.15" customHeight="1">
      <c r="A129" s="239" t="s">
        <v>1377</v>
      </c>
      <c r="B129" s="236">
        <f>SUM(B130:B132)</f>
        <v>0</v>
      </c>
      <c r="C129" s="158">
        <f>SUM(C130:C132)</f>
        <v>0</v>
      </c>
      <c r="D129" s="232" t="str">
        <f t="shared" si="1"/>
        <v/>
      </c>
      <c r="E129" s="233" t="e">
        <f>IF(LEN(#REF!)=3,"是",IF(A129&lt;&gt;"",IF(SUM(B129:C129)&lt;&gt;0,"是","否"),"是"))</f>
        <v>#REF!</v>
      </c>
      <c r="F129" s="222" t="e">
        <f>IF(LEN(#REF!)=3,"类",IF(LEN(#REF!)=5,"款","项"))</f>
        <v>#REF!</v>
      </c>
    </row>
    <row r="130" spans="1:6" ht="38.15" customHeight="1">
      <c r="A130" s="284" t="s">
        <v>1374</v>
      </c>
      <c r="B130" s="263"/>
      <c r="C130" s="264">
        <v>0</v>
      </c>
      <c r="D130" s="232" t="str">
        <f t="shared" si="1"/>
        <v/>
      </c>
      <c r="E130" s="233" t="e">
        <f>IF(LEN(#REF!)=3,"是",IF(A130&lt;&gt;"",IF(SUM(B130:C130)&lt;&gt;0,"是","否"),"是"))</f>
        <v>#REF!</v>
      </c>
      <c r="F130" s="222" t="e">
        <f>IF(LEN(#REF!)=3,"类",IF(LEN(#REF!)=5,"款","项"))</f>
        <v>#REF!</v>
      </c>
    </row>
    <row r="131" spans="1:6" ht="38.15" customHeight="1">
      <c r="A131" s="235" t="s">
        <v>1375</v>
      </c>
      <c r="B131" s="236"/>
      <c r="C131" s="158"/>
      <c r="D131" s="232" t="str">
        <f t="shared" si="1"/>
        <v/>
      </c>
      <c r="E131" s="233" t="e">
        <f>IF(LEN(#REF!)=3,"是",IF(A131&lt;&gt;"",IF(SUM(B131:C131)&lt;&gt;0,"是","否"),"是"))</f>
        <v>#REF!</v>
      </c>
      <c r="F131" s="222" t="e">
        <f>IF(LEN(#REF!)=3,"类",IF(LEN(#REF!)=5,"款","项"))</f>
        <v>#REF!</v>
      </c>
    </row>
    <row r="132" spans="1:6" ht="38.15" customHeight="1">
      <c r="A132" s="284" t="s">
        <v>1378</v>
      </c>
      <c r="B132" s="263"/>
      <c r="C132" s="264">
        <v>0</v>
      </c>
      <c r="D132" s="232" t="str">
        <f t="shared" ref="D132:D195" si="2">IF(B132&gt;0,C132/B132-1,IF(B132&lt;0,-(C132/B132-1),""))</f>
        <v/>
      </c>
      <c r="E132" s="233" t="e">
        <f>IF(LEN(#REF!)=3,"是",IF(A132&lt;&gt;"",IF(SUM(B132:C132)&lt;&gt;0,"是","否"),"是"))</f>
        <v>#REF!</v>
      </c>
      <c r="F132" s="222" t="e">
        <f>IF(LEN(#REF!)=3,"类",IF(LEN(#REF!)=5,"款","项"))</f>
        <v>#REF!</v>
      </c>
    </row>
    <row r="133" spans="1:6" ht="38.15" customHeight="1">
      <c r="A133" s="285" t="s">
        <v>1379</v>
      </c>
      <c r="B133" s="263">
        <f>SUM(B134:B135)</f>
        <v>0</v>
      </c>
      <c r="C133" s="264">
        <f>SUM(C134:C135)</f>
        <v>0</v>
      </c>
      <c r="D133" s="232" t="str">
        <f t="shared" si="2"/>
        <v/>
      </c>
      <c r="E133" s="233" t="e">
        <f>IF(LEN(#REF!)=3,"是",IF(A133&lt;&gt;"",IF(SUM(B133:C133)&lt;&gt;0,"是","否"),"是"))</f>
        <v>#REF!</v>
      </c>
      <c r="F133" s="222" t="e">
        <f>IF(LEN(#REF!)=3,"类",IF(LEN(#REF!)=5,"款","项"))</f>
        <v>#REF!</v>
      </c>
    </row>
    <row r="134" spans="1:6" ht="38.15" customHeight="1">
      <c r="A134" s="284" t="s">
        <v>1375</v>
      </c>
      <c r="B134" s="263"/>
      <c r="C134" s="264">
        <v>0</v>
      </c>
      <c r="D134" s="232" t="str">
        <f t="shared" si="2"/>
        <v/>
      </c>
      <c r="E134" s="233" t="e">
        <f>IF(LEN(#REF!)=3,"是",IF(A134&lt;&gt;"",IF(SUM(B134:C134)&lt;&gt;0,"是","否"),"是"))</f>
        <v>#REF!</v>
      </c>
      <c r="F134" s="222" t="e">
        <f>IF(LEN(#REF!)=3,"类",IF(LEN(#REF!)=5,"款","项"))</f>
        <v>#REF!</v>
      </c>
    </row>
    <row r="135" spans="1:6" ht="38.15" customHeight="1">
      <c r="A135" s="284" t="s">
        <v>1380</v>
      </c>
      <c r="B135" s="263"/>
      <c r="C135" s="264">
        <v>0</v>
      </c>
      <c r="D135" s="232" t="str">
        <f t="shared" si="2"/>
        <v/>
      </c>
      <c r="E135" s="233" t="e">
        <f>IF(LEN(#REF!)=3,"是",IF(A135&lt;&gt;"",IF(SUM(B135:C135)&lt;&gt;0,"是","否"),"是"))</f>
        <v>#REF!</v>
      </c>
      <c r="F135" s="222" t="e">
        <f>IF(LEN(#REF!)=3,"类",IF(LEN(#REF!)=5,"款","项"))</f>
        <v>#REF!</v>
      </c>
    </row>
    <row r="136" spans="1:6" ht="38.15" customHeight="1">
      <c r="A136" s="231" t="s">
        <v>1381</v>
      </c>
      <c r="B136" s="278">
        <f>SUM(B137,B142,B147,B156,B163,B173,B176,B179:B179)</f>
        <v>0</v>
      </c>
      <c r="C136" s="278">
        <f>SUM(C137,C142,C147,C156,C163,C173,C176,C179:C179)</f>
        <v>0</v>
      </c>
      <c r="D136" s="238" t="str">
        <f t="shared" si="2"/>
        <v/>
      </c>
      <c r="E136" s="233" t="e">
        <f>IF(LEN(#REF!)=3,"是",IF(A136&lt;&gt;"",IF(SUM(B136:C136)&lt;&gt;0,"是","否"),"是"))</f>
        <v>#REF!</v>
      </c>
      <c r="F136" s="222" t="e">
        <f>IF(LEN(#REF!)=3,"类",IF(LEN(#REF!)=5,"款","项"))</f>
        <v>#REF!</v>
      </c>
    </row>
    <row r="137" spans="1:6" ht="38.15" customHeight="1">
      <c r="A137" s="262" t="s">
        <v>1382</v>
      </c>
      <c r="B137" s="264">
        <f>SUM(B138:B141)</f>
        <v>0</v>
      </c>
      <c r="C137" s="264">
        <f>SUM(C138:C141)</f>
        <v>0</v>
      </c>
      <c r="D137" s="232" t="str">
        <f t="shared" si="2"/>
        <v/>
      </c>
      <c r="E137" s="233" t="e">
        <f>IF(LEN(#REF!)=3,"是",IF(A137&lt;&gt;"",IF(SUM(B137:C137)&lt;&gt;0,"是","否"),"是"))</f>
        <v>#REF!</v>
      </c>
      <c r="F137" s="222" t="e">
        <f>IF(LEN(#REF!)=3,"类",IF(LEN(#REF!)=5,"款","项"))</f>
        <v>#REF!</v>
      </c>
    </row>
    <row r="138" spans="1:6" ht="38.15" customHeight="1">
      <c r="A138" s="280" t="s">
        <v>786</v>
      </c>
      <c r="B138" s="263">
        <v>0</v>
      </c>
      <c r="C138" s="281">
        <v>0</v>
      </c>
      <c r="D138" s="232" t="str">
        <f t="shared" si="2"/>
        <v/>
      </c>
      <c r="E138" s="233" t="e">
        <f>IF(LEN(#REF!)=3,"是",IF(A138&lt;&gt;"",IF(SUM(B138:C138)&lt;&gt;0,"是","否"),"是"))</f>
        <v>#REF!</v>
      </c>
      <c r="F138" s="222" t="e">
        <f>IF(LEN(#REF!)=3,"类",IF(LEN(#REF!)=5,"款","项"))</f>
        <v>#REF!</v>
      </c>
    </row>
    <row r="139" spans="1:6" ht="38.15" customHeight="1">
      <c r="A139" s="280" t="s">
        <v>787</v>
      </c>
      <c r="B139" s="263">
        <v>0</v>
      </c>
      <c r="C139" s="281">
        <v>0</v>
      </c>
      <c r="D139" s="232" t="str">
        <f t="shared" si="2"/>
        <v/>
      </c>
      <c r="E139" s="233" t="e">
        <f>IF(LEN(#REF!)=3,"是",IF(A139&lt;&gt;"",IF(SUM(B139:C139)&lt;&gt;0,"是","否"),"是"))</f>
        <v>#REF!</v>
      </c>
      <c r="F139" s="222" t="e">
        <f>IF(LEN(#REF!)=3,"类",IF(LEN(#REF!)=5,"款","项"))</f>
        <v>#REF!</v>
      </c>
    </row>
    <row r="140" spans="1:6" ht="38.15" customHeight="1">
      <c r="A140" s="280" t="s">
        <v>1383</v>
      </c>
      <c r="B140" s="263">
        <v>0</v>
      </c>
      <c r="C140" s="281">
        <v>0</v>
      </c>
      <c r="D140" s="232" t="str">
        <f t="shared" si="2"/>
        <v/>
      </c>
      <c r="E140" s="233" t="e">
        <f>IF(LEN(#REF!)=3,"是",IF(A140&lt;&gt;"",IF(SUM(B140:C140)&lt;&gt;0,"是","否"),"是"))</f>
        <v>#REF!</v>
      </c>
      <c r="F140" s="222" t="e">
        <f>IF(LEN(#REF!)=3,"类",IF(LEN(#REF!)=5,"款","项"))</f>
        <v>#REF!</v>
      </c>
    </row>
    <row r="141" spans="1:6" ht="38.15" customHeight="1">
      <c r="A141" s="280" t="s">
        <v>1384</v>
      </c>
      <c r="B141" s="263">
        <v>0</v>
      </c>
      <c r="C141" s="281">
        <v>0</v>
      </c>
      <c r="D141" s="232" t="str">
        <f t="shared" si="2"/>
        <v/>
      </c>
      <c r="E141" s="233" t="e">
        <f>IF(LEN(#REF!)=3,"是",IF(A141&lt;&gt;"",IF(SUM(B141:C141)&lt;&gt;0,"是","否"),"是"))</f>
        <v>#REF!</v>
      </c>
      <c r="F141" s="222" t="e">
        <f>IF(LEN(#REF!)=3,"类",IF(LEN(#REF!)=5,"款","项"))</f>
        <v>#REF!</v>
      </c>
    </row>
    <row r="142" spans="1:6" ht="38.15" customHeight="1">
      <c r="A142" s="262" t="s">
        <v>1385</v>
      </c>
      <c r="B142" s="264">
        <f>SUM(B143:B146)</f>
        <v>0</v>
      </c>
      <c r="C142" s="264">
        <f>SUM(C143:C146)</f>
        <v>0</v>
      </c>
      <c r="D142" s="232" t="str">
        <f t="shared" si="2"/>
        <v/>
      </c>
      <c r="E142" s="233" t="e">
        <f>IF(LEN(#REF!)=3,"是",IF(A142&lt;&gt;"",IF(SUM(B142:C142)&lt;&gt;0,"是","否"),"是"))</f>
        <v>#REF!</v>
      </c>
      <c r="F142" s="222" t="e">
        <f>IF(LEN(#REF!)=3,"类",IF(LEN(#REF!)=5,"款","项"))</f>
        <v>#REF!</v>
      </c>
    </row>
    <row r="143" spans="1:6" ht="38.15" customHeight="1">
      <c r="A143" s="280" t="s">
        <v>1383</v>
      </c>
      <c r="B143" s="263">
        <v>0</v>
      </c>
      <c r="C143" s="264"/>
      <c r="D143" s="232" t="str">
        <f t="shared" si="2"/>
        <v/>
      </c>
      <c r="E143" s="233" t="e">
        <f>IF(LEN(#REF!)=3,"是",IF(A143&lt;&gt;"",IF(SUM(B143:C143)&lt;&gt;0,"是","否"),"是"))</f>
        <v>#REF!</v>
      </c>
      <c r="F143" s="222" t="e">
        <f>IF(LEN(#REF!)=3,"类",IF(LEN(#REF!)=5,"款","项"))</f>
        <v>#REF!</v>
      </c>
    </row>
    <row r="144" spans="1:6" ht="38.15" customHeight="1">
      <c r="A144" s="280" t="s">
        <v>1386</v>
      </c>
      <c r="B144" s="263">
        <v>0</v>
      </c>
      <c r="C144" s="281">
        <v>0</v>
      </c>
      <c r="D144" s="232" t="str">
        <f t="shared" si="2"/>
        <v/>
      </c>
      <c r="E144" s="233" t="e">
        <f>IF(LEN(#REF!)=3,"是",IF(A144&lt;&gt;"",IF(SUM(B144:C144)&lt;&gt;0,"是","否"),"是"))</f>
        <v>#REF!</v>
      </c>
      <c r="F144" s="222" t="e">
        <f>IF(LEN(#REF!)=3,"类",IF(LEN(#REF!)=5,"款","项"))</f>
        <v>#REF!</v>
      </c>
    </row>
    <row r="145" spans="1:6" ht="38.15" customHeight="1">
      <c r="A145" s="280" t="s">
        <v>1387</v>
      </c>
      <c r="B145" s="263">
        <v>0</v>
      </c>
      <c r="C145" s="281">
        <v>0</v>
      </c>
      <c r="D145" s="232" t="str">
        <f t="shared" si="2"/>
        <v/>
      </c>
      <c r="E145" s="233" t="e">
        <f>IF(LEN(#REF!)=3,"是",IF(A145&lt;&gt;"",IF(SUM(B145:C145)&lt;&gt;0,"是","否"),"是"))</f>
        <v>#REF!</v>
      </c>
      <c r="F145" s="222" t="e">
        <f>IF(LEN(#REF!)=3,"类",IF(LEN(#REF!)=5,"款","项"))</f>
        <v>#REF!</v>
      </c>
    </row>
    <row r="146" spans="1:6" ht="38.15" customHeight="1">
      <c r="A146" s="280" t="s">
        <v>1388</v>
      </c>
      <c r="B146" s="263">
        <v>0</v>
      </c>
      <c r="C146" s="281">
        <v>0</v>
      </c>
      <c r="D146" s="232" t="str">
        <f t="shared" si="2"/>
        <v/>
      </c>
      <c r="E146" s="233" t="e">
        <f>IF(LEN(#REF!)=3,"是",IF(A146&lt;&gt;"",IF(SUM(B146:C146)&lt;&gt;0,"是","否"),"是"))</f>
        <v>#REF!</v>
      </c>
      <c r="F146" s="222" t="e">
        <f>IF(LEN(#REF!)=3,"类",IF(LEN(#REF!)=5,"款","项"))</f>
        <v>#REF!</v>
      </c>
    </row>
    <row r="147" spans="1:6" ht="38.15" customHeight="1">
      <c r="A147" s="262" t="s">
        <v>1389</v>
      </c>
      <c r="B147" s="263">
        <f>SUM(B148:B155)</f>
        <v>0</v>
      </c>
      <c r="C147" s="281">
        <f>SUM(C148:C155)</f>
        <v>0</v>
      </c>
      <c r="D147" s="232" t="str">
        <f t="shared" si="2"/>
        <v/>
      </c>
      <c r="E147" s="233" t="e">
        <f>IF(LEN(#REF!)=3,"是",IF(A147&lt;&gt;"",IF(SUM(B147:C147)&lt;&gt;0,"是","否"),"是"))</f>
        <v>#REF!</v>
      </c>
      <c r="F147" s="222" t="e">
        <f>IF(LEN(#REF!)=3,"类",IF(LEN(#REF!)=5,"款","项"))</f>
        <v>#REF!</v>
      </c>
    </row>
    <row r="148" spans="1:6" ht="38.15" customHeight="1">
      <c r="A148" s="280" t="s">
        <v>1390</v>
      </c>
      <c r="B148" s="263">
        <v>0</v>
      </c>
      <c r="C148" s="281">
        <v>0</v>
      </c>
      <c r="D148" s="232" t="str">
        <f t="shared" si="2"/>
        <v/>
      </c>
      <c r="E148" s="233" t="e">
        <f>IF(LEN(#REF!)=3,"是",IF(A148&lt;&gt;"",IF(SUM(B148:C148)&lt;&gt;0,"是","否"),"是"))</f>
        <v>#REF!</v>
      </c>
      <c r="F148" s="222" t="e">
        <f>IF(LEN(#REF!)=3,"类",IF(LEN(#REF!)=5,"款","项"))</f>
        <v>#REF!</v>
      </c>
    </row>
    <row r="149" spans="1:6" ht="38.15" customHeight="1">
      <c r="A149" s="280" t="s">
        <v>1391</v>
      </c>
      <c r="B149" s="263">
        <v>0</v>
      </c>
      <c r="C149" s="281">
        <v>0</v>
      </c>
      <c r="D149" s="232" t="str">
        <f t="shared" si="2"/>
        <v/>
      </c>
      <c r="E149" s="233" t="e">
        <f>IF(LEN(#REF!)=3,"是",IF(A149&lt;&gt;"",IF(SUM(B149:C149)&lt;&gt;0,"是","否"),"是"))</f>
        <v>#REF!</v>
      </c>
      <c r="F149" s="222" t="e">
        <f>IF(LEN(#REF!)=3,"类",IF(LEN(#REF!)=5,"款","项"))</f>
        <v>#REF!</v>
      </c>
    </row>
    <row r="150" spans="1:6" ht="38.15" customHeight="1">
      <c r="A150" s="280" t="s">
        <v>1392</v>
      </c>
      <c r="B150" s="263">
        <v>0</v>
      </c>
      <c r="C150" s="281">
        <v>0</v>
      </c>
      <c r="D150" s="232" t="str">
        <f t="shared" si="2"/>
        <v/>
      </c>
      <c r="E150" s="233" t="e">
        <f>IF(LEN(#REF!)=3,"是",IF(A150&lt;&gt;"",IF(SUM(B150:C150)&lt;&gt;0,"是","否"),"是"))</f>
        <v>#REF!</v>
      </c>
      <c r="F150" s="222" t="e">
        <f>IF(LEN(#REF!)=3,"类",IF(LEN(#REF!)=5,"款","项"))</f>
        <v>#REF!</v>
      </c>
    </row>
    <row r="151" spans="1:6" ht="38.15" customHeight="1">
      <c r="A151" s="280" t="s">
        <v>1393</v>
      </c>
      <c r="B151" s="263">
        <v>0</v>
      </c>
      <c r="C151" s="281">
        <v>0</v>
      </c>
      <c r="D151" s="232" t="str">
        <f t="shared" si="2"/>
        <v/>
      </c>
      <c r="E151" s="233" t="e">
        <f>IF(LEN(#REF!)=3,"是",IF(A151&lt;&gt;"",IF(SUM(B151:C151)&lt;&gt;0,"是","否"),"是"))</f>
        <v>#REF!</v>
      </c>
      <c r="F151" s="222" t="e">
        <f>IF(LEN(#REF!)=3,"类",IF(LEN(#REF!)=5,"款","项"))</f>
        <v>#REF!</v>
      </c>
    </row>
    <row r="152" spans="1:6" ht="38.15" customHeight="1">
      <c r="A152" s="280" t="s">
        <v>1394</v>
      </c>
      <c r="B152" s="263">
        <v>0</v>
      </c>
      <c r="C152" s="281">
        <v>0</v>
      </c>
      <c r="D152" s="232" t="str">
        <f t="shared" si="2"/>
        <v/>
      </c>
      <c r="E152" s="233" t="e">
        <f>IF(LEN(#REF!)=3,"是",IF(A152&lt;&gt;"",IF(SUM(B152:C152)&lt;&gt;0,"是","否"),"是"))</f>
        <v>#REF!</v>
      </c>
      <c r="F152" s="222" t="e">
        <f>IF(LEN(#REF!)=3,"类",IF(LEN(#REF!)=5,"款","项"))</f>
        <v>#REF!</v>
      </c>
    </row>
    <row r="153" spans="1:6" ht="38.15" customHeight="1">
      <c r="A153" s="280" t="s">
        <v>1395</v>
      </c>
      <c r="B153" s="263">
        <v>0</v>
      </c>
      <c r="C153" s="281">
        <v>0</v>
      </c>
      <c r="D153" s="232" t="str">
        <f t="shared" si="2"/>
        <v/>
      </c>
      <c r="E153" s="233" t="e">
        <f>IF(LEN(#REF!)=3,"是",IF(A153&lt;&gt;"",IF(SUM(B153:C153)&lt;&gt;0,"是","否"),"是"))</f>
        <v>#REF!</v>
      </c>
      <c r="F153" s="222" t="e">
        <f>IF(LEN(#REF!)=3,"类",IF(LEN(#REF!)=5,"款","项"))</f>
        <v>#REF!</v>
      </c>
    </row>
    <row r="154" spans="1:6" ht="38.15" customHeight="1">
      <c r="A154" s="280" t="s">
        <v>1396</v>
      </c>
      <c r="B154" s="263">
        <v>0</v>
      </c>
      <c r="C154" s="281">
        <v>0</v>
      </c>
      <c r="D154" s="232" t="str">
        <f t="shared" si="2"/>
        <v/>
      </c>
      <c r="E154" s="233" t="e">
        <f>IF(LEN(#REF!)=3,"是",IF(A154&lt;&gt;"",IF(SUM(B154:C154)&lt;&gt;0,"是","否"),"是"))</f>
        <v>#REF!</v>
      </c>
      <c r="F154" s="222" t="e">
        <f>IF(LEN(#REF!)=3,"类",IF(LEN(#REF!)=5,"款","项"))</f>
        <v>#REF!</v>
      </c>
    </row>
    <row r="155" spans="1:6" ht="38.15" customHeight="1">
      <c r="A155" s="280" t="s">
        <v>1397</v>
      </c>
      <c r="B155" s="263">
        <v>0</v>
      </c>
      <c r="C155" s="281">
        <v>0</v>
      </c>
      <c r="D155" s="232" t="str">
        <f t="shared" si="2"/>
        <v/>
      </c>
      <c r="E155" s="233" t="e">
        <f>IF(LEN(#REF!)=3,"是",IF(A155&lt;&gt;"",IF(SUM(B155:C155)&lt;&gt;0,"是","否"),"是"))</f>
        <v>#REF!</v>
      </c>
      <c r="F155" s="222" t="e">
        <f>IF(LEN(#REF!)=3,"类",IF(LEN(#REF!)=5,"款","项"))</f>
        <v>#REF!</v>
      </c>
    </row>
    <row r="156" spans="1:6" ht="38.15" customHeight="1">
      <c r="A156" s="262" t="s">
        <v>1398</v>
      </c>
      <c r="B156" s="263">
        <f>SUM(B157:B162)</f>
        <v>0</v>
      </c>
      <c r="C156" s="281">
        <f>SUM(C157:C162)</f>
        <v>0</v>
      </c>
      <c r="D156" s="232" t="str">
        <f t="shared" si="2"/>
        <v/>
      </c>
      <c r="E156" s="233" t="e">
        <f>IF(LEN(#REF!)=3,"是",IF(A156&lt;&gt;"",IF(SUM(B156:C156)&lt;&gt;0,"是","否"),"是"))</f>
        <v>#REF!</v>
      </c>
      <c r="F156" s="222" t="e">
        <f>IF(LEN(#REF!)=3,"类",IF(LEN(#REF!)=5,"款","项"))</f>
        <v>#REF!</v>
      </c>
    </row>
    <row r="157" spans="1:6" ht="38.15" customHeight="1">
      <c r="A157" s="280" t="s">
        <v>1399</v>
      </c>
      <c r="B157" s="263">
        <v>0</v>
      </c>
      <c r="C157" s="281">
        <v>0</v>
      </c>
      <c r="D157" s="232" t="str">
        <f t="shared" si="2"/>
        <v/>
      </c>
      <c r="E157" s="233" t="e">
        <f>IF(LEN(#REF!)=3,"是",IF(A157&lt;&gt;"",IF(SUM(B157:C157)&lt;&gt;0,"是","否"),"是"))</f>
        <v>#REF!</v>
      </c>
      <c r="F157" s="222" t="e">
        <f>IF(LEN(#REF!)=3,"类",IF(LEN(#REF!)=5,"款","项"))</f>
        <v>#REF!</v>
      </c>
    </row>
    <row r="158" spans="1:6" ht="38.15" customHeight="1">
      <c r="A158" s="280" t="s">
        <v>1400</v>
      </c>
      <c r="B158" s="263">
        <v>0</v>
      </c>
      <c r="C158" s="281">
        <v>0</v>
      </c>
      <c r="D158" s="232" t="str">
        <f t="shared" si="2"/>
        <v/>
      </c>
      <c r="E158" s="233" t="e">
        <f>IF(LEN(#REF!)=3,"是",IF(A158&lt;&gt;"",IF(SUM(B158:C158)&lt;&gt;0,"是","否"),"是"))</f>
        <v>#REF!</v>
      </c>
      <c r="F158" s="222" t="e">
        <f>IF(LEN(#REF!)=3,"类",IF(LEN(#REF!)=5,"款","项"))</f>
        <v>#REF!</v>
      </c>
    </row>
    <row r="159" spans="1:6" ht="38.15" customHeight="1">
      <c r="A159" s="280" t="s">
        <v>1401</v>
      </c>
      <c r="B159" s="263">
        <v>0</v>
      </c>
      <c r="C159" s="281">
        <v>0</v>
      </c>
      <c r="D159" s="232" t="str">
        <f t="shared" si="2"/>
        <v/>
      </c>
      <c r="E159" s="233" t="e">
        <f>IF(LEN(#REF!)=3,"是",IF(A159&lt;&gt;"",IF(SUM(B159:C159)&lt;&gt;0,"是","否"),"是"))</f>
        <v>#REF!</v>
      </c>
      <c r="F159" s="222" t="e">
        <f>IF(LEN(#REF!)=3,"类",IF(LEN(#REF!)=5,"款","项"))</f>
        <v>#REF!</v>
      </c>
    </row>
    <row r="160" spans="1:6" ht="38.15" customHeight="1">
      <c r="A160" s="280" t="s">
        <v>1402</v>
      </c>
      <c r="B160" s="263">
        <v>0</v>
      </c>
      <c r="C160" s="281">
        <v>0</v>
      </c>
      <c r="D160" s="232" t="str">
        <f t="shared" si="2"/>
        <v/>
      </c>
      <c r="E160" s="233" t="e">
        <f>IF(LEN(#REF!)=3,"是",IF(A160&lt;&gt;"",IF(SUM(B160:C160)&lt;&gt;0,"是","否"),"是"))</f>
        <v>#REF!</v>
      </c>
      <c r="F160" s="222" t="e">
        <f>IF(LEN(#REF!)=3,"类",IF(LEN(#REF!)=5,"款","项"))</f>
        <v>#REF!</v>
      </c>
    </row>
    <row r="161" spans="1:6" ht="38.15" customHeight="1">
      <c r="A161" s="280" t="s">
        <v>1403</v>
      </c>
      <c r="B161" s="263">
        <v>0</v>
      </c>
      <c r="C161" s="281">
        <v>0</v>
      </c>
      <c r="D161" s="232" t="str">
        <f t="shared" si="2"/>
        <v/>
      </c>
      <c r="E161" s="233" t="e">
        <f>IF(LEN(#REF!)=3,"是",IF(A161&lt;&gt;"",IF(SUM(B161:C161)&lt;&gt;0,"是","否"),"是"))</f>
        <v>#REF!</v>
      </c>
      <c r="F161" s="222" t="e">
        <f>IF(LEN(#REF!)=3,"类",IF(LEN(#REF!)=5,"款","项"))</f>
        <v>#REF!</v>
      </c>
    </row>
    <row r="162" spans="1:6" ht="38.15" customHeight="1">
      <c r="A162" s="280" t="s">
        <v>1404</v>
      </c>
      <c r="B162" s="263">
        <v>0</v>
      </c>
      <c r="C162" s="281">
        <v>0</v>
      </c>
      <c r="D162" s="232" t="str">
        <f t="shared" si="2"/>
        <v/>
      </c>
      <c r="E162" s="233" t="e">
        <f>IF(LEN(#REF!)=3,"是",IF(A162&lt;&gt;"",IF(SUM(B162:C162)&lt;&gt;0,"是","否"),"是"))</f>
        <v>#REF!</v>
      </c>
      <c r="F162" s="222" t="e">
        <f>IF(LEN(#REF!)=3,"类",IF(LEN(#REF!)=5,"款","项"))</f>
        <v>#REF!</v>
      </c>
    </row>
    <row r="163" spans="1:6" ht="38.15" customHeight="1">
      <c r="A163" s="262" t="s">
        <v>1405</v>
      </c>
      <c r="B163" s="264">
        <f>SUM(B164:B172)</f>
        <v>0</v>
      </c>
      <c r="C163" s="264">
        <f>SUM(C164:C172)</f>
        <v>0</v>
      </c>
      <c r="D163" s="232" t="str">
        <f t="shared" si="2"/>
        <v/>
      </c>
      <c r="E163" s="233" t="e">
        <f>IF(LEN(#REF!)=3,"是",IF(A163&lt;&gt;"",IF(SUM(B163:C163)&lt;&gt;0,"是","否"),"是"))</f>
        <v>#REF!</v>
      </c>
      <c r="F163" s="222" t="e">
        <f>IF(LEN(#REF!)=3,"类",IF(LEN(#REF!)=5,"款","项"))</f>
        <v>#REF!</v>
      </c>
    </row>
    <row r="164" spans="1:6" ht="38.15" customHeight="1">
      <c r="A164" s="280" t="s">
        <v>1406</v>
      </c>
      <c r="B164" s="263">
        <v>0</v>
      </c>
      <c r="C164" s="281">
        <v>0</v>
      </c>
      <c r="D164" s="232" t="str">
        <f t="shared" si="2"/>
        <v/>
      </c>
      <c r="E164" s="233" t="e">
        <f>IF(LEN(#REF!)=3,"是",IF(A164&lt;&gt;"",IF(SUM(B164:C164)&lt;&gt;0,"是","否"),"是"))</f>
        <v>#REF!</v>
      </c>
      <c r="F164" s="222" t="e">
        <f>IF(LEN(#REF!)=3,"类",IF(LEN(#REF!)=5,"款","项"))</f>
        <v>#REF!</v>
      </c>
    </row>
    <row r="165" spans="1:6" ht="38.15" customHeight="1">
      <c r="A165" s="280" t="s">
        <v>813</v>
      </c>
      <c r="B165" s="263">
        <v>0</v>
      </c>
      <c r="C165" s="281">
        <v>0</v>
      </c>
      <c r="D165" s="232" t="str">
        <f t="shared" si="2"/>
        <v/>
      </c>
      <c r="E165" s="233" t="e">
        <f>IF(LEN(#REF!)=3,"是",IF(A165&lt;&gt;"",IF(SUM(B165:C165)&lt;&gt;0,"是","否"),"是"))</f>
        <v>#REF!</v>
      </c>
      <c r="F165" s="222" t="e">
        <f>IF(LEN(#REF!)=3,"类",IF(LEN(#REF!)=5,"款","项"))</f>
        <v>#REF!</v>
      </c>
    </row>
    <row r="166" spans="1:6" ht="38.15" customHeight="1">
      <c r="A166" s="280" t="s">
        <v>1407</v>
      </c>
      <c r="B166" s="263">
        <v>0</v>
      </c>
      <c r="C166" s="281">
        <v>0</v>
      </c>
      <c r="D166" s="232" t="str">
        <f t="shared" si="2"/>
        <v/>
      </c>
      <c r="E166" s="233" t="e">
        <f>IF(LEN(#REF!)=3,"是",IF(A166&lt;&gt;"",IF(SUM(B166:C166)&lt;&gt;0,"是","否"),"是"))</f>
        <v>#REF!</v>
      </c>
      <c r="F166" s="222" t="e">
        <f>IF(LEN(#REF!)=3,"类",IF(LEN(#REF!)=5,"款","项"))</f>
        <v>#REF!</v>
      </c>
    </row>
    <row r="167" spans="1:6" ht="38.15" customHeight="1">
      <c r="A167" s="280" t="s">
        <v>1408</v>
      </c>
      <c r="B167" s="263">
        <v>0</v>
      </c>
      <c r="C167" s="281">
        <v>0</v>
      </c>
      <c r="D167" s="232" t="str">
        <f t="shared" si="2"/>
        <v/>
      </c>
      <c r="E167" s="233" t="e">
        <f>IF(LEN(#REF!)=3,"是",IF(A167&lt;&gt;"",IF(SUM(B167:C167)&lt;&gt;0,"是","否"),"是"))</f>
        <v>#REF!</v>
      </c>
      <c r="F167" s="222" t="e">
        <f>IF(LEN(#REF!)=3,"类",IF(LEN(#REF!)=5,"款","项"))</f>
        <v>#REF!</v>
      </c>
    </row>
    <row r="168" spans="1:6" ht="38.15" customHeight="1">
      <c r="A168" s="280" t="s">
        <v>1409</v>
      </c>
      <c r="B168" s="263">
        <v>0</v>
      </c>
      <c r="C168" s="281">
        <v>0</v>
      </c>
      <c r="D168" s="232" t="str">
        <f t="shared" si="2"/>
        <v/>
      </c>
      <c r="E168" s="233" t="e">
        <f>IF(LEN(#REF!)=3,"是",IF(A168&lt;&gt;"",IF(SUM(B168:C168)&lt;&gt;0,"是","否"),"是"))</f>
        <v>#REF!</v>
      </c>
      <c r="F168" s="222" t="e">
        <f>IF(LEN(#REF!)=3,"类",IF(LEN(#REF!)=5,"款","项"))</f>
        <v>#REF!</v>
      </c>
    </row>
    <row r="169" spans="1:6" ht="38.15" customHeight="1">
      <c r="A169" s="280" t="s">
        <v>1410</v>
      </c>
      <c r="B169" s="263">
        <v>0</v>
      </c>
      <c r="C169" s="281">
        <v>0</v>
      </c>
      <c r="D169" s="232" t="str">
        <f t="shared" si="2"/>
        <v/>
      </c>
      <c r="E169" s="233" t="e">
        <f>IF(LEN(#REF!)=3,"是",IF(A169&lt;&gt;"",IF(SUM(B169:C169)&lt;&gt;0,"是","否"),"是"))</f>
        <v>#REF!</v>
      </c>
      <c r="F169" s="222" t="e">
        <f>IF(LEN(#REF!)=3,"类",IF(LEN(#REF!)=5,"款","项"))</f>
        <v>#REF!</v>
      </c>
    </row>
    <row r="170" spans="1:6" ht="38.15" customHeight="1">
      <c r="A170" s="280" t="s">
        <v>1411</v>
      </c>
      <c r="B170" s="263">
        <v>0</v>
      </c>
      <c r="C170" s="281">
        <v>0</v>
      </c>
      <c r="D170" s="232" t="str">
        <f t="shared" si="2"/>
        <v/>
      </c>
      <c r="E170" s="233" t="e">
        <f>IF(LEN(#REF!)=3,"是",IF(A170&lt;&gt;"",IF(SUM(B170:C170)&lt;&gt;0,"是","否"),"是"))</f>
        <v>#REF!</v>
      </c>
      <c r="F170" s="222" t="e">
        <f>IF(LEN(#REF!)=3,"类",IF(LEN(#REF!)=5,"款","项"))</f>
        <v>#REF!</v>
      </c>
    </row>
    <row r="171" spans="1:6" ht="38.15" customHeight="1">
      <c r="A171" s="280" t="s">
        <v>1412</v>
      </c>
      <c r="B171" s="263">
        <v>0</v>
      </c>
      <c r="C171" s="281">
        <v>0</v>
      </c>
      <c r="D171" s="232" t="str">
        <f t="shared" si="2"/>
        <v/>
      </c>
      <c r="E171" s="233" t="e">
        <f>IF(LEN(#REF!)=3,"是",IF(A171&lt;&gt;"",IF(SUM(B171:C171)&lt;&gt;0,"是","否"),"是"))</f>
        <v>#REF!</v>
      </c>
      <c r="F171" s="222" t="e">
        <f>IF(LEN(#REF!)=3,"类",IF(LEN(#REF!)=5,"款","项"))</f>
        <v>#REF!</v>
      </c>
    </row>
    <row r="172" spans="1:6" ht="38.15" customHeight="1">
      <c r="A172" s="280" t="s">
        <v>1413</v>
      </c>
      <c r="B172" s="263">
        <v>0</v>
      </c>
      <c r="C172" s="281">
        <v>0</v>
      </c>
      <c r="D172" s="232" t="str">
        <f t="shared" si="2"/>
        <v/>
      </c>
      <c r="E172" s="233" t="e">
        <f>IF(LEN(#REF!)=3,"是",IF(A172&lt;&gt;"",IF(SUM(B172:C172)&lt;&gt;0,"是","否"),"是"))</f>
        <v>#REF!</v>
      </c>
      <c r="F172" s="222" t="e">
        <f>IF(LEN(#REF!)=3,"类",IF(LEN(#REF!)=5,"款","项"))</f>
        <v>#REF!</v>
      </c>
    </row>
    <row r="173" spans="1:6" ht="38.15" customHeight="1">
      <c r="A173" s="262" t="s">
        <v>1414</v>
      </c>
      <c r="B173" s="263">
        <f>SUM(B174:B175)</f>
        <v>0</v>
      </c>
      <c r="C173" s="281">
        <f>SUM(C174:C175)</f>
        <v>0</v>
      </c>
      <c r="D173" s="232" t="str">
        <f t="shared" si="2"/>
        <v/>
      </c>
      <c r="E173" s="233" t="e">
        <f>IF(LEN(#REF!)=3,"是",IF(A173&lt;&gt;"",IF(SUM(B173:C173)&lt;&gt;0,"是","否"),"是"))</f>
        <v>#REF!</v>
      </c>
      <c r="F173" s="222" t="e">
        <f>IF(LEN(#REF!)=3,"类",IF(LEN(#REF!)=5,"款","项"))</f>
        <v>#REF!</v>
      </c>
    </row>
    <row r="174" spans="1:6" ht="38.15" customHeight="1">
      <c r="A174" s="280" t="s">
        <v>786</v>
      </c>
      <c r="B174" s="263">
        <v>0</v>
      </c>
      <c r="C174" s="281">
        <v>0</v>
      </c>
      <c r="D174" s="232" t="str">
        <f t="shared" si="2"/>
        <v/>
      </c>
      <c r="E174" s="233" t="e">
        <f>IF(LEN(#REF!)=3,"是",IF(A174&lt;&gt;"",IF(SUM(B174:C174)&lt;&gt;0,"是","否"),"是"))</f>
        <v>#REF!</v>
      </c>
      <c r="F174" s="222" t="e">
        <f>IF(LEN(#REF!)=3,"类",IF(LEN(#REF!)=5,"款","项"))</f>
        <v>#REF!</v>
      </c>
    </row>
    <row r="175" spans="1:6" ht="38.15" customHeight="1">
      <c r="A175" s="280" t="s">
        <v>1415</v>
      </c>
      <c r="B175" s="263">
        <v>0</v>
      </c>
      <c r="C175" s="281">
        <v>0</v>
      </c>
      <c r="D175" s="232" t="str">
        <f t="shared" si="2"/>
        <v/>
      </c>
      <c r="E175" s="233" t="e">
        <f>IF(LEN(#REF!)=3,"是",IF(A175&lt;&gt;"",IF(SUM(B175:C175)&lt;&gt;0,"是","否"),"是"))</f>
        <v>#REF!</v>
      </c>
      <c r="F175" s="222" t="e">
        <f>IF(LEN(#REF!)=3,"类",IF(LEN(#REF!)=5,"款","项"))</f>
        <v>#REF!</v>
      </c>
    </row>
    <row r="176" spans="1:6" ht="38.15" customHeight="1">
      <c r="A176" s="239" t="s">
        <v>1416</v>
      </c>
      <c r="B176" s="158">
        <f>SUM(B177:B178)</f>
        <v>0</v>
      </c>
      <c r="C176" s="158">
        <f>SUM(C177:C178)</f>
        <v>0</v>
      </c>
      <c r="D176" s="232" t="str">
        <f t="shared" si="2"/>
        <v/>
      </c>
      <c r="E176" s="233" t="e">
        <f>IF(LEN(#REF!)=3,"是",IF(A176&lt;&gt;"",IF(SUM(B176:C176)&lt;&gt;0,"是","否"),"是"))</f>
        <v>#REF!</v>
      </c>
      <c r="F176" s="222" t="e">
        <f>IF(LEN(#REF!)=3,"类",IF(LEN(#REF!)=5,"款","项"))</f>
        <v>#REF!</v>
      </c>
    </row>
    <row r="177" spans="1:6" ht="38.15" customHeight="1">
      <c r="A177" s="235" t="s">
        <v>786</v>
      </c>
      <c r="B177" s="236"/>
      <c r="C177" s="279">
        <v>0</v>
      </c>
      <c r="D177" s="232" t="str">
        <f t="shared" si="2"/>
        <v/>
      </c>
      <c r="E177" s="233" t="e">
        <f>IF(LEN(#REF!)=3,"是",IF(A177&lt;&gt;"",IF(SUM(B177:C177)&lt;&gt;0,"是","否"),"是"))</f>
        <v>#REF!</v>
      </c>
      <c r="F177" s="222" t="e">
        <f>IF(LEN(#REF!)=3,"类",IF(LEN(#REF!)=5,"款","项"))</f>
        <v>#REF!</v>
      </c>
    </row>
    <row r="178" spans="1:6" ht="38.15" customHeight="1">
      <c r="A178" s="280" t="s">
        <v>1417</v>
      </c>
      <c r="B178" s="263">
        <v>0</v>
      </c>
      <c r="C178" s="281">
        <v>0</v>
      </c>
      <c r="D178" s="232" t="str">
        <f t="shared" si="2"/>
        <v/>
      </c>
      <c r="E178" s="233" t="e">
        <f>IF(LEN(#REF!)=3,"是",IF(A178&lt;&gt;"",IF(SUM(B178:C178)&lt;&gt;0,"是","否"),"是"))</f>
        <v>#REF!</v>
      </c>
      <c r="F178" s="222" t="e">
        <f>IF(LEN(#REF!)=3,"类",IF(LEN(#REF!)=5,"款","项"))</f>
        <v>#REF!</v>
      </c>
    </row>
    <row r="179" spans="1:6" ht="38.15" customHeight="1">
      <c r="A179" s="262" t="s">
        <v>1418</v>
      </c>
      <c r="B179" s="263"/>
      <c r="C179" s="281"/>
      <c r="D179" s="232" t="str">
        <f t="shared" si="2"/>
        <v/>
      </c>
      <c r="E179" s="233" t="e">
        <f>IF(LEN(#REF!)=3,"是",IF(A179&lt;&gt;"",IF(SUM(B179:C179)&lt;&gt;0,"是","否"),"是"))</f>
        <v>#REF!</v>
      </c>
      <c r="F179" s="222" t="e">
        <f>IF(LEN(#REF!)=3,"类",IF(LEN(#REF!)=5,"款","项"))</f>
        <v>#REF!</v>
      </c>
    </row>
    <row r="180" spans="1:6" ht="38.15" customHeight="1">
      <c r="A180" s="231" t="s">
        <v>1419</v>
      </c>
      <c r="B180" s="278">
        <f>SUM(B181)</f>
        <v>0</v>
      </c>
      <c r="C180" s="278">
        <f>SUM(C181)</f>
        <v>0</v>
      </c>
      <c r="D180" s="238" t="str">
        <f t="shared" si="2"/>
        <v/>
      </c>
      <c r="E180" s="233" t="e">
        <f>IF(LEN(#REF!)=3,"是",IF(A180&lt;&gt;"",IF(SUM(B180:C180)&lt;&gt;0,"是","否"),"是"))</f>
        <v>#REF!</v>
      </c>
      <c r="F180" s="222" t="e">
        <f>IF(LEN(#REF!)=3,"类",IF(LEN(#REF!)=5,"款","项"))</f>
        <v>#REF!</v>
      </c>
    </row>
    <row r="181" spans="1:6" ht="38.15" customHeight="1">
      <c r="A181" s="262" t="s">
        <v>1420</v>
      </c>
      <c r="B181" s="264">
        <f>SUM(B182:B183)</f>
        <v>0</v>
      </c>
      <c r="C181" s="264">
        <f>SUM(C182:C183)</f>
        <v>0</v>
      </c>
      <c r="D181" s="232" t="str">
        <f t="shared" si="2"/>
        <v/>
      </c>
      <c r="E181" s="233" t="e">
        <f>IF(LEN(#REF!)=3,"是",IF(A181&lt;&gt;"",IF(SUM(B181:C181)&lt;&gt;0,"是","否"),"是"))</f>
        <v>#REF!</v>
      </c>
      <c r="F181" s="222" t="e">
        <f>IF(LEN(#REF!)=3,"类",IF(LEN(#REF!)=5,"款","项"))</f>
        <v>#REF!</v>
      </c>
    </row>
    <row r="182" spans="1:6" ht="38.15" customHeight="1">
      <c r="A182" s="280" t="s">
        <v>1421</v>
      </c>
      <c r="B182" s="263">
        <v>0</v>
      </c>
      <c r="C182" s="281">
        <v>0</v>
      </c>
      <c r="D182" s="232" t="str">
        <f t="shared" si="2"/>
        <v/>
      </c>
      <c r="E182" s="233" t="e">
        <f>IF(LEN(#REF!)=3,"是",IF(A182&lt;&gt;"",IF(SUM(B182:C182)&lt;&gt;0,"是","否"),"是"))</f>
        <v>#REF!</v>
      </c>
      <c r="F182" s="222" t="e">
        <f>IF(LEN(#REF!)=3,"类",IF(LEN(#REF!)=5,"款","项"))</f>
        <v>#REF!</v>
      </c>
    </row>
    <row r="183" spans="1:6" ht="38.15" customHeight="1">
      <c r="A183" s="280" t="s">
        <v>1422</v>
      </c>
      <c r="B183" s="263">
        <v>0</v>
      </c>
      <c r="C183" s="281">
        <v>0</v>
      </c>
      <c r="D183" s="232" t="str">
        <f t="shared" si="2"/>
        <v/>
      </c>
      <c r="E183" s="233" t="e">
        <f>IF(LEN(#REF!)=3,"是",IF(A183&lt;&gt;"",IF(SUM(B183:C183)&lt;&gt;0,"是","否"),"是"))</f>
        <v>#REF!</v>
      </c>
      <c r="F183" s="222" t="e">
        <f>IF(LEN(#REF!)=3,"类",IF(LEN(#REF!)=5,"款","项"))</f>
        <v>#REF!</v>
      </c>
    </row>
    <row r="184" spans="1:6" ht="38.15" customHeight="1">
      <c r="A184" s="231" t="s">
        <v>1423</v>
      </c>
      <c r="B184" s="278">
        <f>SUM(B186:B189,B198,B200)</f>
        <v>45053</v>
      </c>
      <c r="C184" s="278">
        <f>SUM(C186:C189,C198,C200)</f>
        <v>0</v>
      </c>
      <c r="D184" s="238">
        <f t="shared" si="2"/>
        <v>-1</v>
      </c>
      <c r="E184" s="233" t="e">
        <f>IF(LEN(#REF!)=3,"是",IF(A184&lt;&gt;"",IF(SUM(B184:C184)&lt;&gt;0,"是","否"),"是"))</f>
        <v>#REF!</v>
      </c>
      <c r="F184" s="222" t="e">
        <f>IF(LEN(#REF!)=3,"类",IF(LEN(#REF!)=5,"款","项"))</f>
        <v>#REF!</v>
      </c>
    </row>
    <row r="185" spans="1:6" ht="38.15" customHeight="1">
      <c r="A185" s="239" t="s">
        <v>1424</v>
      </c>
      <c r="B185" s="158">
        <f>SUM(B186:B188)</f>
        <v>45000</v>
      </c>
      <c r="C185" s="158">
        <f>SUM(C186:C188)</f>
        <v>0</v>
      </c>
      <c r="D185" s="232">
        <f t="shared" si="2"/>
        <v>-1</v>
      </c>
      <c r="E185" s="233" t="e">
        <f>IF(LEN(#REF!)=3,"是",IF(A185&lt;&gt;"",IF(SUM(B185:C185)&lt;&gt;0,"是","否"),"是"))</f>
        <v>#REF!</v>
      </c>
      <c r="F185" s="222" t="e">
        <f>IF(LEN(#REF!)=3,"类",IF(LEN(#REF!)=5,"款","项"))</f>
        <v>#REF!</v>
      </c>
    </row>
    <row r="186" spans="1:6" ht="38.15" customHeight="1">
      <c r="A186" s="280" t="s">
        <v>1425</v>
      </c>
      <c r="B186" s="263">
        <v>0</v>
      </c>
      <c r="C186" s="281">
        <v>0</v>
      </c>
      <c r="D186" s="232" t="str">
        <f t="shared" si="2"/>
        <v/>
      </c>
      <c r="E186" s="233" t="e">
        <f>IF(LEN(#REF!)=3,"是",IF(A186&lt;&gt;"",IF(SUM(B186:C186)&lt;&gt;0,"是","否"),"是"))</f>
        <v>#REF!</v>
      </c>
      <c r="F186" s="222" t="e">
        <f>IF(LEN(#REF!)=3,"类",IF(LEN(#REF!)=5,"款","项"))</f>
        <v>#REF!</v>
      </c>
    </row>
    <row r="187" spans="1:6" ht="38.15" customHeight="1">
      <c r="A187" s="235" t="s">
        <v>1426</v>
      </c>
      <c r="B187" s="236">
        <v>45000</v>
      </c>
      <c r="C187" s="158"/>
      <c r="D187" s="232">
        <f t="shared" si="2"/>
        <v>-1</v>
      </c>
      <c r="E187" s="233" t="e">
        <f>IF(LEN(#REF!)=3,"是",IF(A187&lt;&gt;"",IF(SUM(B187:C187)&lt;&gt;0,"是","否"),"是"))</f>
        <v>#REF!</v>
      </c>
      <c r="F187" s="222" t="e">
        <f>IF(LEN(#REF!)=3,"类",IF(LEN(#REF!)=5,"款","项"))</f>
        <v>#REF!</v>
      </c>
    </row>
    <row r="188" spans="1:6" ht="38.15" customHeight="1">
      <c r="A188" s="280" t="s">
        <v>1427</v>
      </c>
      <c r="B188" s="263">
        <v>0</v>
      </c>
      <c r="C188" s="281">
        <v>0</v>
      </c>
      <c r="D188" s="232" t="str">
        <f t="shared" si="2"/>
        <v/>
      </c>
      <c r="E188" s="233" t="e">
        <f>IF(LEN(#REF!)=3,"是",IF(A188&lt;&gt;"",IF(SUM(B188:C188)&lt;&gt;0,"是","否"),"是"))</f>
        <v>#REF!</v>
      </c>
      <c r="F188" s="222" t="e">
        <f>IF(LEN(#REF!)=3,"类",IF(LEN(#REF!)=5,"款","项"))</f>
        <v>#REF!</v>
      </c>
    </row>
    <row r="189" spans="1:6" ht="38.15" customHeight="1">
      <c r="A189" s="239" t="s">
        <v>1428</v>
      </c>
      <c r="B189" s="158">
        <f>SUM(B190:B197)</f>
        <v>0</v>
      </c>
      <c r="C189" s="158">
        <f>SUM(C190:C197)</f>
        <v>0</v>
      </c>
      <c r="D189" s="232" t="str">
        <f t="shared" si="2"/>
        <v/>
      </c>
      <c r="E189" s="233" t="e">
        <f>IF(LEN(#REF!)=3,"是",IF(A189&lt;&gt;"",IF(SUM(B189:C189)&lt;&gt;0,"是","否"),"是"))</f>
        <v>#REF!</v>
      </c>
      <c r="F189" s="222" t="e">
        <f>IF(LEN(#REF!)=3,"类",IF(LEN(#REF!)=5,"款","项"))</f>
        <v>#REF!</v>
      </c>
    </row>
    <row r="190" spans="1:6" ht="38.15" customHeight="1">
      <c r="A190" s="280" t="s">
        <v>1429</v>
      </c>
      <c r="B190" s="263">
        <v>0</v>
      </c>
      <c r="C190" s="264"/>
      <c r="D190" s="232" t="str">
        <f t="shared" si="2"/>
        <v/>
      </c>
      <c r="E190" s="233" t="e">
        <f>IF(LEN(#REF!)=3,"是",IF(A190&lt;&gt;"",IF(SUM(B190:C190)&lt;&gt;0,"是","否"),"是"))</f>
        <v>#REF!</v>
      </c>
      <c r="F190" s="222" t="e">
        <f>IF(LEN(#REF!)=3,"类",IF(LEN(#REF!)=5,"款","项"))</f>
        <v>#REF!</v>
      </c>
    </row>
    <row r="191" spans="1:6" ht="38.15" customHeight="1">
      <c r="A191" s="280" t="s">
        <v>1430</v>
      </c>
      <c r="B191" s="263">
        <v>0</v>
      </c>
      <c r="C191" s="264">
        <v>0</v>
      </c>
      <c r="D191" s="232" t="str">
        <f t="shared" si="2"/>
        <v/>
      </c>
      <c r="E191" s="233" t="e">
        <f>IF(LEN(#REF!)=3,"是",IF(A191&lt;&gt;"",IF(SUM(B191:C191)&lt;&gt;0,"是","否"),"是"))</f>
        <v>#REF!</v>
      </c>
      <c r="F191" s="222" t="e">
        <f>IF(LEN(#REF!)=3,"类",IF(LEN(#REF!)=5,"款","项"))</f>
        <v>#REF!</v>
      </c>
    </row>
    <row r="192" spans="1:6" ht="38.15" customHeight="1">
      <c r="A192" s="235" t="s">
        <v>1431</v>
      </c>
      <c r="B192" s="236"/>
      <c r="C192" s="158"/>
      <c r="D192" s="232" t="str">
        <f t="shared" si="2"/>
        <v/>
      </c>
      <c r="E192" s="233" t="e">
        <f>IF(LEN(#REF!)=3,"是",IF(A192&lt;&gt;"",IF(SUM(B192:C192)&lt;&gt;0,"是","否"),"是"))</f>
        <v>#REF!</v>
      </c>
      <c r="F192" s="222" t="e">
        <f>IF(LEN(#REF!)=3,"类",IF(LEN(#REF!)=5,"款","项"))</f>
        <v>#REF!</v>
      </c>
    </row>
    <row r="193" spans="1:6" ht="38.15" customHeight="1">
      <c r="A193" s="280" t="s">
        <v>1432</v>
      </c>
      <c r="B193" s="263">
        <v>0</v>
      </c>
      <c r="C193" s="264">
        <v>0</v>
      </c>
      <c r="D193" s="232" t="str">
        <f t="shared" si="2"/>
        <v/>
      </c>
      <c r="E193" s="233" t="e">
        <f>IF(LEN(#REF!)=3,"是",IF(A193&lt;&gt;"",IF(SUM(B193:C193)&lt;&gt;0,"是","否"),"是"))</f>
        <v>#REF!</v>
      </c>
      <c r="F193" s="222" t="e">
        <f>IF(LEN(#REF!)=3,"类",IF(LEN(#REF!)=5,"款","项"))</f>
        <v>#REF!</v>
      </c>
    </row>
    <row r="194" spans="1:6" ht="38.15" customHeight="1">
      <c r="A194" s="280" t="s">
        <v>1433</v>
      </c>
      <c r="B194" s="263">
        <v>0</v>
      </c>
      <c r="C194" s="264">
        <v>0</v>
      </c>
      <c r="D194" s="232" t="str">
        <f t="shared" si="2"/>
        <v/>
      </c>
      <c r="E194" s="233" t="e">
        <f>IF(LEN(#REF!)=3,"是",IF(A194&lt;&gt;"",IF(SUM(B194:C194)&lt;&gt;0,"是","否"),"是"))</f>
        <v>#REF!</v>
      </c>
      <c r="F194" s="222" t="e">
        <f>IF(LEN(#REF!)=3,"类",IF(LEN(#REF!)=5,"款","项"))</f>
        <v>#REF!</v>
      </c>
    </row>
    <row r="195" spans="1:6" ht="38.15" customHeight="1">
      <c r="A195" s="280" t="s">
        <v>1434</v>
      </c>
      <c r="B195" s="263">
        <v>0</v>
      </c>
      <c r="C195" s="264">
        <v>0</v>
      </c>
      <c r="D195" s="232" t="str">
        <f t="shared" si="2"/>
        <v/>
      </c>
      <c r="E195" s="233" t="e">
        <f>IF(LEN(#REF!)=3,"是",IF(A195&lt;&gt;"",IF(SUM(B195:C195)&lt;&gt;0,"是","否"),"是"))</f>
        <v>#REF!</v>
      </c>
      <c r="F195" s="222" t="e">
        <f>IF(LEN(#REF!)=3,"类",IF(LEN(#REF!)=5,"款","项"))</f>
        <v>#REF!</v>
      </c>
    </row>
    <row r="196" spans="1:6" ht="38.15" customHeight="1">
      <c r="A196" s="235" t="s">
        <v>1435</v>
      </c>
      <c r="B196" s="236"/>
      <c r="C196" s="158"/>
      <c r="D196" s="232" t="str">
        <f t="shared" ref="D196:D259" si="3">IF(B196&gt;0,C196/B196-1,IF(B196&lt;0,-(C196/B196-1),""))</f>
        <v/>
      </c>
      <c r="E196" s="233" t="e">
        <f>IF(LEN(#REF!)=3,"是",IF(A196&lt;&gt;"",IF(SUM(B196:C196)&lt;&gt;0,"是","否"),"是"))</f>
        <v>#REF!</v>
      </c>
      <c r="F196" s="222" t="e">
        <f>IF(LEN(#REF!)=3,"类",IF(LEN(#REF!)=5,"款","项"))</f>
        <v>#REF!</v>
      </c>
    </row>
    <row r="197" spans="1:6" ht="38.15" customHeight="1">
      <c r="A197" s="280" t="s">
        <v>1436</v>
      </c>
      <c r="B197" s="263">
        <v>0</v>
      </c>
      <c r="C197" s="281">
        <v>0</v>
      </c>
      <c r="D197" s="232" t="str">
        <f t="shared" si="3"/>
        <v/>
      </c>
      <c r="E197" s="233" t="e">
        <f>IF(LEN(#REF!)=3,"是",IF(A197&lt;&gt;"",IF(SUM(B197:C197)&lt;&gt;0,"是","否"),"是"))</f>
        <v>#REF!</v>
      </c>
      <c r="F197" s="222" t="e">
        <f>IF(LEN(#REF!)=3,"类",IF(LEN(#REF!)=5,"款","项"))</f>
        <v>#REF!</v>
      </c>
    </row>
    <row r="198" spans="1:6" ht="38.15" customHeight="1">
      <c r="A198" s="239" t="s">
        <v>1437</v>
      </c>
      <c r="B198" s="263">
        <f>B199</f>
        <v>0</v>
      </c>
      <c r="C198" s="281">
        <f>C199</f>
        <v>0</v>
      </c>
      <c r="D198" s="232" t="str">
        <f t="shared" si="3"/>
        <v/>
      </c>
      <c r="E198" s="233" t="e">
        <f>IF(LEN(#REF!)=3,"是",IF(A198&lt;&gt;"",IF(SUM(B198:C198)&lt;&gt;0,"是","否"),"是"))</f>
        <v>#REF!</v>
      </c>
      <c r="F198" s="222" t="e">
        <f>IF(LEN(#REF!)=3,"类",IF(LEN(#REF!)=5,"款","项"))</f>
        <v>#REF!</v>
      </c>
    </row>
    <row r="199" spans="1:6" ht="38.15" customHeight="1">
      <c r="A199" s="284" t="s">
        <v>1438</v>
      </c>
      <c r="B199" s="263"/>
      <c r="C199" s="264">
        <v>0</v>
      </c>
      <c r="D199" s="232" t="str">
        <f t="shared" si="3"/>
        <v/>
      </c>
      <c r="E199" s="233" t="e">
        <f>IF(LEN(#REF!)=3,"是",IF(A199&lt;&gt;"",IF(SUM(B199:C199)&lt;&gt;0,"是","否"),"是"))</f>
        <v>#REF!</v>
      </c>
      <c r="F199" s="222" t="e">
        <f>IF(LEN(#REF!)=3,"类",IF(LEN(#REF!)=5,"款","项"))</f>
        <v>#REF!</v>
      </c>
    </row>
    <row r="200" spans="1:6" ht="38.15" customHeight="1">
      <c r="A200" s="239" t="s">
        <v>1439</v>
      </c>
      <c r="B200" s="158">
        <f>SUM(B201:B211)</f>
        <v>53</v>
      </c>
      <c r="C200" s="158">
        <f>SUM(C201:C211)</f>
        <v>0</v>
      </c>
      <c r="D200" s="232">
        <f t="shared" si="3"/>
        <v>-1</v>
      </c>
      <c r="E200" s="233" t="e">
        <f>IF(LEN(#REF!)=3,"是",IF(A200&lt;&gt;"",IF(SUM(B200:C200)&lt;&gt;0,"是","否"),"是"))</f>
        <v>#REF!</v>
      </c>
      <c r="F200" s="222" t="e">
        <f>IF(LEN(#REF!)=3,"类",IF(LEN(#REF!)=5,"款","项"))</f>
        <v>#REF!</v>
      </c>
    </row>
    <row r="201" spans="1:6" ht="38.15" customHeight="1">
      <c r="A201" s="235" t="s">
        <v>1440</v>
      </c>
      <c r="B201" s="236"/>
      <c r="C201" s="279"/>
      <c r="D201" s="232" t="str">
        <f t="shared" si="3"/>
        <v/>
      </c>
      <c r="E201" s="233" t="e">
        <f>IF(LEN(#REF!)=3,"是",IF(A201&lt;&gt;"",IF(SUM(B201:C201)&lt;&gt;0,"是","否"),"是"))</f>
        <v>#REF!</v>
      </c>
      <c r="F201" s="222" t="e">
        <f>IF(LEN(#REF!)=3,"类",IF(LEN(#REF!)=5,"款","项"))</f>
        <v>#REF!</v>
      </c>
    </row>
    <row r="202" spans="1:6" ht="38.15" customHeight="1">
      <c r="A202" s="235" t="s">
        <v>1441</v>
      </c>
      <c r="B202" s="236">
        <v>34</v>
      </c>
      <c r="C202" s="158"/>
      <c r="D202" s="232">
        <f t="shared" si="3"/>
        <v>-1</v>
      </c>
      <c r="E202" s="233" t="e">
        <f>IF(LEN(#REF!)=3,"是",IF(A202&lt;&gt;"",IF(SUM(B202:C202)&lt;&gt;0,"是","否"),"是"))</f>
        <v>#REF!</v>
      </c>
      <c r="F202" s="222" t="e">
        <f>IF(LEN(#REF!)=3,"类",IF(LEN(#REF!)=5,"款","项"))</f>
        <v>#REF!</v>
      </c>
    </row>
    <row r="203" spans="1:6" ht="38.15" customHeight="1">
      <c r="A203" s="235" t="s">
        <v>1442</v>
      </c>
      <c r="B203" s="236">
        <v>5</v>
      </c>
      <c r="C203" s="158"/>
      <c r="D203" s="232">
        <f t="shared" si="3"/>
        <v>-1</v>
      </c>
      <c r="E203" s="233" t="e">
        <f>IF(LEN(#REF!)=3,"是",IF(A203&lt;&gt;"",IF(SUM(B203:C203)&lt;&gt;0,"是","否"),"是"))</f>
        <v>#REF!</v>
      </c>
      <c r="F203" s="222" t="e">
        <f>IF(LEN(#REF!)=3,"类",IF(LEN(#REF!)=5,"款","项"))</f>
        <v>#REF!</v>
      </c>
    </row>
    <row r="204" spans="1:6" ht="38.15" customHeight="1">
      <c r="A204" s="235" t="s">
        <v>1443</v>
      </c>
      <c r="B204" s="236"/>
      <c r="C204" s="158"/>
      <c r="D204" s="232" t="str">
        <f t="shared" si="3"/>
        <v/>
      </c>
      <c r="E204" s="233" t="e">
        <f>IF(LEN(#REF!)=3,"是",IF(A204&lt;&gt;"",IF(SUM(B204:C204)&lt;&gt;0,"是","否"),"是"))</f>
        <v>#REF!</v>
      </c>
      <c r="F204" s="222" t="e">
        <f>IF(LEN(#REF!)=3,"类",IF(LEN(#REF!)=5,"款","项"))</f>
        <v>#REF!</v>
      </c>
    </row>
    <row r="205" spans="1:6" ht="38.15" customHeight="1">
      <c r="A205" s="280" t="s">
        <v>1444</v>
      </c>
      <c r="B205" s="263"/>
      <c r="C205" s="264"/>
      <c r="D205" s="232" t="str">
        <f t="shared" si="3"/>
        <v/>
      </c>
      <c r="E205" s="233" t="e">
        <f>IF(LEN(#REF!)=3,"是",IF(A205&lt;&gt;"",IF(SUM(B205:C205)&lt;&gt;0,"是","否"),"是"))</f>
        <v>#REF!</v>
      </c>
      <c r="F205" s="222" t="e">
        <f>IF(LEN(#REF!)=3,"类",IF(LEN(#REF!)=5,"款","项"))</f>
        <v>#REF!</v>
      </c>
    </row>
    <row r="206" spans="1:6" ht="38.15" customHeight="1">
      <c r="A206" s="235" t="s">
        <v>1445</v>
      </c>
      <c r="B206" s="236">
        <v>14</v>
      </c>
      <c r="C206" s="158"/>
      <c r="D206" s="232">
        <f t="shared" si="3"/>
        <v>-1</v>
      </c>
      <c r="E206" s="233" t="e">
        <f>IF(LEN(#REF!)=3,"是",IF(A206&lt;&gt;"",IF(SUM(B206:C206)&lt;&gt;0,"是","否"),"是"))</f>
        <v>#REF!</v>
      </c>
      <c r="F206" s="222" t="e">
        <f>IF(LEN(#REF!)=3,"类",IF(LEN(#REF!)=5,"款","项"))</f>
        <v>#REF!</v>
      </c>
    </row>
    <row r="207" spans="1:6" ht="38.15" customHeight="1">
      <c r="A207" s="280" t="s">
        <v>1446</v>
      </c>
      <c r="B207" s="263">
        <v>0</v>
      </c>
      <c r="C207" s="264">
        <v>0</v>
      </c>
      <c r="D207" s="232" t="str">
        <f t="shared" si="3"/>
        <v/>
      </c>
      <c r="E207" s="233" t="e">
        <f>IF(LEN(#REF!)=3,"是",IF(A207&lt;&gt;"",IF(SUM(B207:C207)&lt;&gt;0,"是","否"),"是"))</f>
        <v>#REF!</v>
      </c>
      <c r="F207" s="222" t="e">
        <f>IF(LEN(#REF!)=3,"类",IF(LEN(#REF!)=5,"款","项"))</f>
        <v>#REF!</v>
      </c>
    </row>
    <row r="208" spans="1:6" ht="38.15" customHeight="1">
      <c r="A208" s="280" t="s">
        <v>1447</v>
      </c>
      <c r="B208" s="263">
        <v>0</v>
      </c>
      <c r="C208" s="264">
        <v>0</v>
      </c>
      <c r="D208" s="232" t="str">
        <f t="shared" si="3"/>
        <v/>
      </c>
      <c r="E208" s="233" t="e">
        <f>IF(LEN(#REF!)=3,"是",IF(A208&lt;&gt;"",IF(SUM(B208:C208)&lt;&gt;0,"是","否"),"是"))</f>
        <v>#REF!</v>
      </c>
      <c r="F208" s="222" t="e">
        <f>IF(LEN(#REF!)=3,"类",IF(LEN(#REF!)=5,"款","项"))</f>
        <v>#REF!</v>
      </c>
    </row>
    <row r="209" spans="1:6" ht="38.15" customHeight="1">
      <c r="A209" s="280" t="s">
        <v>1448</v>
      </c>
      <c r="B209" s="263">
        <v>0</v>
      </c>
      <c r="C209" s="264">
        <v>0</v>
      </c>
      <c r="D209" s="232" t="str">
        <f t="shared" si="3"/>
        <v/>
      </c>
      <c r="E209" s="233" t="e">
        <f>IF(LEN(#REF!)=3,"是",IF(A209&lt;&gt;"",IF(SUM(B209:C209)&lt;&gt;0,"是","否"),"是"))</f>
        <v>#REF!</v>
      </c>
      <c r="F209" s="222" t="e">
        <f>IF(LEN(#REF!)=3,"类",IF(LEN(#REF!)=5,"款","项"))</f>
        <v>#REF!</v>
      </c>
    </row>
    <row r="210" spans="1:6" ht="38.15" customHeight="1">
      <c r="A210" s="235" t="s">
        <v>1449</v>
      </c>
      <c r="B210" s="236">
        <v>0</v>
      </c>
      <c r="C210" s="158"/>
      <c r="D210" s="232" t="str">
        <f t="shared" si="3"/>
        <v/>
      </c>
      <c r="E210" s="233" t="e">
        <f>IF(LEN(#REF!)=3,"是",IF(A210&lt;&gt;"",IF(SUM(B210:C210)&lt;&gt;0,"是","否"),"是"))</f>
        <v>#REF!</v>
      </c>
      <c r="F210" s="222" t="e">
        <f>IF(LEN(#REF!)=3,"类",IF(LEN(#REF!)=5,"款","项"))</f>
        <v>#REF!</v>
      </c>
    </row>
    <row r="211" spans="1:6" ht="38.15" customHeight="1">
      <c r="A211" s="235" t="s">
        <v>1450</v>
      </c>
      <c r="B211" s="236"/>
      <c r="C211" s="158"/>
      <c r="D211" s="232" t="str">
        <f t="shared" si="3"/>
        <v/>
      </c>
      <c r="E211" s="233" t="e">
        <f>IF(LEN(#REF!)=3,"是",IF(A211&lt;&gt;"",IF(SUM(B211:C211)&lt;&gt;0,"是","否"),"是"))</f>
        <v>#REF!</v>
      </c>
      <c r="F211" s="222" t="e">
        <f>IF(LEN(#REF!)=3,"类",IF(LEN(#REF!)=5,"款","项"))</f>
        <v>#REF!</v>
      </c>
    </row>
    <row r="212" spans="1:6" ht="38.15" customHeight="1">
      <c r="A212" s="231" t="s">
        <v>1451</v>
      </c>
      <c r="B212" s="278">
        <f>B213</f>
        <v>13812</v>
      </c>
      <c r="C212" s="278">
        <f>C213</f>
        <v>22500</v>
      </c>
      <c r="D212" s="238">
        <f t="shared" si="3"/>
        <v>0.629</v>
      </c>
      <c r="E212" s="233" t="e">
        <f>IF(LEN(#REF!)=3,"是",IF(A212&lt;&gt;"",IF(SUM(B212:C212)&lt;&gt;0,"是","否"),"是"))</f>
        <v>#REF!</v>
      </c>
      <c r="F212" s="222" t="e">
        <f>IF(LEN(#REF!)=3,"类",IF(LEN(#REF!)=5,"款","项"))</f>
        <v>#REF!</v>
      </c>
    </row>
    <row r="213" spans="1:6" ht="38.15" customHeight="1">
      <c r="A213" s="239" t="s">
        <v>1452</v>
      </c>
      <c r="B213" s="158">
        <f>SUM(B214:B229)</f>
        <v>13812</v>
      </c>
      <c r="C213" s="158">
        <f>SUM(C214:C229)</f>
        <v>22500</v>
      </c>
      <c r="D213" s="232">
        <f t="shared" si="3"/>
        <v>0.629</v>
      </c>
      <c r="E213" s="233" t="e">
        <f>IF(LEN(#REF!)=3,"是",IF(A213&lt;&gt;"",IF(SUM(B213:C213)&lt;&gt;0,"是","否"),"是"))</f>
        <v>#REF!</v>
      </c>
      <c r="F213" s="222" t="e">
        <f>IF(LEN(#REF!)=3,"类",IF(LEN(#REF!)=5,"款","项"))</f>
        <v>#REF!</v>
      </c>
    </row>
    <row r="214" spans="1:6" ht="38.15" customHeight="1">
      <c r="A214" s="280" t="s">
        <v>1453</v>
      </c>
      <c r="B214" s="263">
        <v>0</v>
      </c>
      <c r="C214" s="264">
        <v>0</v>
      </c>
      <c r="D214" s="232" t="str">
        <f t="shared" si="3"/>
        <v/>
      </c>
      <c r="E214" s="233" t="e">
        <f>IF(LEN(#REF!)=3,"是",IF(A214&lt;&gt;"",IF(SUM(B214:C214)&lt;&gt;0,"是","否"),"是"))</f>
        <v>#REF!</v>
      </c>
      <c r="F214" s="222" t="e">
        <f>IF(LEN(#REF!)=3,"类",IF(LEN(#REF!)=5,"款","项"))</f>
        <v>#REF!</v>
      </c>
    </row>
    <row r="215" spans="1:6" ht="38.15" customHeight="1">
      <c r="A215" s="280" t="s">
        <v>1454</v>
      </c>
      <c r="B215" s="263">
        <v>0</v>
      </c>
      <c r="C215" s="264">
        <v>0</v>
      </c>
      <c r="D215" s="232" t="str">
        <f t="shared" si="3"/>
        <v/>
      </c>
      <c r="E215" s="233" t="e">
        <f>IF(LEN(#REF!)=3,"是",IF(A215&lt;&gt;"",IF(SUM(B215:C215)&lt;&gt;0,"是","否"),"是"))</f>
        <v>#REF!</v>
      </c>
      <c r="F215" s="222" t="e">
        <f>IF(LEN(#REF!)=3,"类",IF(LEN(#REF!)=5,"款","项"))</f>
        <v>#REF!</v>
      </c>
    </row>
    <row r="216" spans="1:6" ht="38.15" customHeight="1">
      <c r="A216" s="280" t="s">
        <v>1455</v>
      </c>
      <c r="B216" s="263">
        <v>0</v>
      </c>
      <c r="C216" s="264">
        <v>0</v>
      </c>
      <c r="D216" s="232" t="str">
        <f t="shared" si="3"/>
        <v/>
      </c>
      <c r="E216" s="233" t="e">
        <f>IF(LEN(#REF!)=3,"是",IF(A216&lt;&gt;"",IF(SUM(B216:C216)&lt;&gt;0,"是","否"),"是"))</f>
        <v>#REF!</v>
      </c>
      <c r="F216" s="222" t="e">
        <f>IF(LEN(#REF!)=3,"类",IF(LEN(#REF!)=5,"款","项"))</f>
        <v>#REF!</v>
      </c>
    </row>
    <row r="217" spans="1:6" ht="38.15" customHeight="1">
      <c r="A217" s="235" t="s">
        <v>1456</v>
      </c>
      <c r="B217" s="236"/>
      <c r="C217" s="158"/>
      <c r="D217" s="232" t="str">
        <f t="shared" si="3"/>
        <v/>
      </c>
      <c r="E217" s="233" t="e">
        <f>IF(LEN(#REF!)=3,"是",IF(A217&lt;&gt;"",IF(SUM(B217:C217)&lt;&gt;0,"是","否"),"是"))</f>
        <v>#REF!</v>
      </c>
      <c r="F217" s="222" t="e">
        <f>IF(LEN(#REF!)=3,"类",IF(LEN(#REF!)=5,"款","项"))</f>
        <v>#REF!</v>
      </c>
    </row>
    <row r="218" spans="1:6" ht="38.15" customHeight="1">
      <c r="A218" s="280" t="s">
        <v>1457</v>
      </c>
      <c r="B218" s="263">
        <v>0</v>
      </c>
      <c r="C218" s="264">
        <v>0</v>
      </c>
      <c r="D218" s="232" t="str">
        <f t="shared" si="3"/>
        <v/>
      </c>
      <c r="E218" s="233" t="e">
        <f>IF(LEN(#REF!)=3,"是",IF(A218&lt;&gt;"",IF(SUM(B218:C218)&lt;&gt;0,"是","否"),"是"))</f>
        <v>#REF!</v>
      </c>
      <c r="F218" s="222" t="e">
        <f>IF(LEN(#REF!)=3,"类",IF(LEN(#REF!)=5,"款","项"))</f>
        <v>#REF!</v>
      </c>
    </row>
    <row r="219" spans="1:6" ht="38.15" customHeight="1">
      <c r="A219" s="280" t="s">
        <v>1458</v>
      </c>
      <c r="B219" s="263">
        <v>0</v>
      </c>
      <c r="C219" s="264">
        <v>0</v>
      </c>
      <c r="D219" s="232" t="str">
        <f t="shared" si="3"/>
        <v/>
      </c>
      <c r="E219" s="233" t="e">
        <f>IF(LEN(#REF!)=3,"是",IF(A219&lt;&gt;"",IF(SUM(B219:C219)&lt;&gt;0,"是","否"),"是"))</f>
        <v>#REF!</v>
      </c>
      <c r="F219" s="222" t="e">
        <f>IF(LEN(#REF!)=3,"类",IF(LEN(#REF!)=5,"款","项"))</f>
        <v>#REF!</v>
      </c>
    </row>
    <row r="220" spans="1:6" ht="38.15" customHeight="1">
      <c r="A220" s="280" t="s">
        <v>1459</v>
      </c>
      <c r="B220" s="263">
        <v>0</v>
      </c>
      <c r="C220" s="264">
        <v>0</v>
      </c>
      <c r="D220" s="232" t="str">
        <f t="shared" si="3"/>
        <v/>
      </c>
      <c r="E220" s="233" t="e">
        <f>IF(LEN(#REF!)=3,"是",IF(A220&lt;&gt;"",IF(SUM(B220:C220)&lt;&gt;0,"是","否"),"是"))</f>
        <v>#REF!</v>
      </c>
      <c r="F220" s="222" t="e">
        <f>IF(LEN(#REF!)=3,"类",IF(LEN(#REF!)=5,"款","项"))</f>
        <v>#REF!</v>
      </c>
    </row>
    <row r="221" spans="1:6" ht="38.15" customHeight="1">
      <c r="A221" s="280" t="s">
        <v>1460</v>
      </c>
      <c r="B221" s="263">
        <v>0</v>
      </c>
      <c r="C221" s="264">
        <v>0</v>
      </c>
      <c r="D221" s="232" t="str">
        <f t="shared" si="3"/>
        <v/>
      </c>
      <c r="E221" s="233" t="e">
        <f>IF(LEN(#REF!)=3,"是",IF(A221&lt;&gt;"",IF(SUM(B221:C221)&lt;&gt;0,"是","否"),"是"))</f>
        <v>#REF!</v>
      </c>
      <c r="F221" s="222" t="e">
        <f>IF(LEN(#REF!)=3,"类",IF(LEN(#REF!)=5,"款","项"))</f>
        <v>#REF!</v>
      </c>
    </row>
    <row r="222" spans="1:6" ht="38.15" customHeight="1">
      <c r="A222" s="280" t="s">
        <v>1461</v>
      </c>
      <c r="B222" s="263">
        <v>0</v>
      </c>
      <c r="C222" s="264">
        <v>0</v>
      </c>
      <c r="D222" s="232" t="str">
        <f t="shared" si="3"/>
        <v/>
      </c>
      <c r="E222" s="233" t="e">
        <f>IF(LEN(#REF!)=3,"是",IF(A222&lt;&gt;"",IF(SUM(B222:C222)&lt;&gt;0,"是","否"),"是"))</f>
        <v>#REF!</v>
      </c>
      <c r="F222" s="222" t="e">
        <f>IF(LEN(#REF!)=3,"类",IF(LEN(#REF!)=5,"款","项"))</f>
        <v>#REF!</v>
      </c>
    </row>
    <row r="223" spans="1:6" ht="38.15" customHeight="1">
      <c r="A223" s="280" t="s">
        <v>1462</v>
      </c>
      <c r="B223" s="263">
        <v>0</v>
      </c>
      <c r="C223" s="264">
        <v>0</v>
      </c>
      <c r="D223" s="232" t="str">
        <f t="shared" si="3"/>
        <v/>
      </c>
      <c r="E223" s="233" t="e">
        <f>IF(LEN(#REF!)=3,"是",IF(A223&lt;&gt;"",IF(SUM(B223:C223)&lt;&gt;0,"是","否"),"是"))</f>
        <v>#REF!</v>
      </c>
      <c r="F223" s="222" t="e">
        <f>IF(LEN(#REF!)=3,"类",IF(LEN(#REF!)=5,"款","项"))</f>
        <v>#REF!</v>
      </c>
    </row>
    <row r="224" spans="1:6" ht="38.15" customHeight="1">
      <c r="A224" s="280" t="s">
        <v>1463</v>
      </c>
      <c r="B224" s="263">
        <v>0</v>
      </c>
      <c r="C224" s="264">
        <v>0</v>
      </c>
      <c r="D224" s="232" t="str">
        <f t="shared" si="3"/>
        <v/>
      </c>
      <c r="E224" s="233" t="e">
        <f>IF(LEN(#REF!)=3,"是",IF(A224&lt;&gt;"",IF(SUM(B224:C224)&lt;&gt;0,"是","否"),"是"))</f>
        <v>#REF!</v>
      </c>
      <c r="F224" s="222" t="e">
        <f>IF(LEN(#REF!)=3,"类",IF(LEN(#REF!)=5,"款","项"))</f>
        <v>#REF!</v>
      </c>
    </row>
    <row r="225" spans="1:6" ht="38.15" customHeight="1">
      <c r="A225" s="235" t="s">
        <v>1464</v>
      </c>
      <c r="B225" s="236">
        <v>1336</v>
      </c>
      <c r="C225" s="158"/>
      <c r="D225" s="232">
        <f t="shared" si="3"/>
        <v>-1</v>
      </c>
      <c r="E225" s="233" t="e">
        <f>IF(LEN(#REF!)=3,"是",IF(A225&lt;&gt;"",IF(SUM(B225:C225)&lt;&gt;0,"是","否"),"是"))</f>
        <v>#REF!</v>
      </c>
      <c r="F225" s="222" t="e">
        <f>IF(LEN(#REF!)=3,"类",IF(LEN(#REF!)=5,"款","项"))</f>
        <v>#REF!</v>
      </c>
    </row>
    <row r="226" spans="1:6" ht="38.15" customHeight="1">
      <c r="A226" s="235" t="s">
        <v>1465</v>
      </c>
      <c r="B226" s="236"/>
      <c r="C226" s="158"/>
      <c r="D226" s="232" t="str">
        <f t="shared" si="3"/>
        <v/>
      </c>
      <c r="E226" s="233" t="e">
        <f>IF(LEN(#REF!)=3,"是",IF(A226&lt;&gt;"",IF(SUM(B226:C226)&lt;&gt;0,"是","否"),"是"))</f>
        <v>#REF!</v>
      </c>
      <c r="F226" s="222" t="e">
        <f>IF(LEN(#REF!)=3,"类",IF(LEN(#REF!)=5,"款","项"))</f>
        <v>#REF!</v>
      </c>
    </row>
    <row r="227" spans="1:6" ht="38.15" customHeight="1">
      <c r="A227" s="235" t="s">
        <v>1466</v>
      </c>
      <c r="B227" s="236"/>
      <c r="C227" s="158"/>
      <c r="D227" s="232" t="str">
        <f t="shared" si="3"/>
        <v/>
      </c>
      <c r="E227" s="233" t="e">
        <f>IF(LEN(#REF!)=3,"是",IF(A227&lt;&gt;"",IF(SUM(B227:C227)&lt;&gt;0,"是","否"),"是"))</f>
        <v>#REF!</v>
      </c>
      <c r="F227" s="222" t="e">
        <f>IF(LEN(#REF!)=3,"类",IF(LEN(#REF!)=5,"款","项"))</f>
        <v>#REF!</v>
      </c>
    </row>
    <row r="228" spans="1:6" ht="38.15" customHeight="1">
      <c r="A228" s="235" t="s">
        <v>1467</v>
      </c>
      <c r="B228" s="236">
        <v>12476</v>
      </c>
      <c r="C228" s="158">
        <v>22500</v>
      </c>
      <c r="D228" s="232">
        <f t="shared" si="3"/>
        <v>0.80300000000000005</v>
      </c>
      <c r="E228" s="233" t="e">
        <f>IF(LEN(#REF!)=3,"是",IF(A228&lt;&gt;"",IF(SUM(B228:C228)&lt;&gt;0,"是","否"),"是"))</f>
        <v>#REF!</v>
      </c>
      <c r="F228" s="222" t="e">
        <f>IF(LEN(#REF!)=3,"类",IF(LEN(#REF!)=5,"款","项"))</f>
        <v>#REF!</v>
      </c>
    </row>
    <row r="229" spans="1:6" ht="38.15" customHeight="1">
      <c r="A229" s="280" t="s">
        <v>1468</v>
      </c>
      <c r="B229" s="263">
        <v>0</v>
      </c>
      <c r="C229" s="264">
        <v>0</v>
      </c>
      <c r="D229" s="232" t="str">
        <f t="shared" si="3"/>
        <v/>
      </c>
      <c r="E229" s="233" t="e">
        <f>IF(LEN(#REF!)=3,"是",IF(A229&lt;&gt;"",IF(SUM(B229:C229)&lt;&gt;0,"是","否"),"是"))</f>
        <v>#REF!</v>
      </c>
      <c r="F229" s="222" t="e">
        <f>IF(LEN(#REF!)=3,"类",IF(LEN(#REF!)=5,"款","项"))</f>
        <v>#REF!</v>
      </c>
    </row>
    <row r="230" spans="1:6" ht="38.15" customHeight="1">
      <c r="A230" s="231" t="s">
        <v>1469</v>
      </c>
      <c r="B230" s="278">
        <f>B231</f>
        <v>48</v>
      </c>
      <c r="C230" s="278">
        <f>C231</f>
        <v>0</v>
      </c>
      <c r="D230" s="238">
        <f t="shared" si="3"/>
        <v>-1</v>
      </c>
      <c r="E230" s="233" t="e">
        <f>IF(LEN(#REF!)=3,"是",IF(A230&lt;&gt;"",IF(SUM(B230:C230)&lt;&gt;0,"是","否"),"是"))</f>
        <v>#REF!</v>
      </c>
      <c r="F230" s="222" t="e">
        <f>IF(LEN(#REF!)=3,"类",IF(LEN(#REF!)=5,"款","项"))</f>
        <v>#REF!</v>
      </c>
    </row>
    <row r="231" spans="1:6" ht="38.15" customHeight="1">
      <c r="A231" s="239" t="s">
        <v>1470</v>
      </c>
      <c r="B231" s="158">
        <f>SUM(B232:B246)</f>
        <v>48</v>
      </c>
      <c r="C231" s="158">
        <f>SUM(C232:C246)</f>
        <v>0</v>
      </c>
      <c r="D231" s="232">
        <f t="shared" si="3"/>
        <v>-1</v>
      </c>
      <c r="E231" s="233" t="e">
        <f>IF(LEN(#REF!)=3,"是",IF(A231&lt;&gt;"",IF(SUM(B231:C231)&lt;&gt;0,"是","否"),"是"))</f>
        <v>#REF!</v>
      </c>
      <c r="F231" s="222" t="e">
        <f>IF(LEN(#REF!)=3,"类",IF(LEN(#REF!)=5,"款","项"))</f>
        <v>#REF!</v>
      </c>
    </row>
    <row r="232" spans="1:6" ht="38.15" customHeight="1">
      <c r="A232" s="280" t="s">
        <v>1471</v>
      </c>
      <c r="B232" s="263">
        <v>0</v>
      </c>
      <c r="C232" s="264">
        <v>0</v>
      </c>
      <c r="D232" s="232" t="str">
        <f t="shared" si="3"/>
        <v/>
      </c>
      <c r="E232" s="233" t="e">
        <f>IF(LEN(#REF!)=3,"是",IF(A232&lt;&gt;"",IF(SUM(B232:C232)&lt;&gt;0,"是","否"),"是"))</f>
        <v>#REF!</v>
      </c>
      <c r="F232" s="222" t="e">
        <f>IF(LEN(#REF!)=3,"类",IF(LEN(#REF!)=5,"款","项"))</f>
        <v>#REF!</v>
      </c>
    </row>
    <row r="233" spans="1:6" ht="38.15" customHeight="1">
      <c r="A233" s="280" t="s">
        <v>1472</v>
      </c>
      <c r="B233" s="263">
        <v>0</v>
      </c>
      <c r="C233" s="264">
        <v>0</v>
      </c>
      <c r="D233" s="232" t="str">
        <f t="shared" si="3"/>
        <v/>
      </c>
      <c r="E233" s="233" t="e">
        <f>IF(LEN(#REF!)=3,"是",IF(A233&lt;&gt;"",IF(SUM(B233:C233)&lt;&gt;0,"是","否"),"是"))</f>
        <v>#REF!</v>
      </c>
      <c r="F233" s="222" t="e">
        <f>IF(LEN(#REF!)=3,"类",IF(LEN(#REF!)=5,"款","项"))</f>
        <v>#REF!</v>
      </c>
    </row>
    <row r="234" spans="1:6" ht="38.15" customHeight="1">
      <c r="A234" s="235" t="s">
        <v>1473</v>
      </c>
      <c r="B234" s="236"/>
      <c r="C234" s="158"/>
      <c r="D234" s="232" t="str">
        <f t="shared" si="3"/>
        <v/>
      </c>
      <c r="E234" s="233" t="e">
        <f>IF(LEN(#REF!)=3,"是",IF(A234&lt;&gt;"",IF(SUM(B234:C234)&lt;&gt;0,"是","否"),"是"))</f>
        <v>#REF!</v>
      </c>
      <c r="F234" s="222" t="e">
        <f>IF(LEN(#REF!)=3,"类",IF(LEN(#REF!)=5,"款","项"))</f>
        <v>#REF!</v>
      </c>
    </row>
    <row r="235" spans="1:6" ht="38.15" customHeight="1">
      <c r="A235" s="280" t="s">
        <v>1474</v>
      </c>
      <c r="B235" s="263">
        <v>0</v>
      </c>
      <c r="C235" s="264">
        <v>0</v>
      </c>
      <c r="D235" s="232" t="str">
        <f t="shared" si="3"/>
        <v/>
      </c>
      <c r="E235" s="233" t="e">
        <f>IF(LEN(#REF!)=3,"是",IF(A235&lt;&gt;"",IF(SUM(B235:C235)&lt;&gt;0,"是","否"),"是"))</f>
        <v>#REF!</v>
      </c>
      <c r="F235" s="222" t="e">
        <f>IF(LEN(#REF!)=3,"类",IF(LEN(#REF!)=5,"款","项"))</f>
        <v>#REF!</v>
      </c>
    </row>
    <row r="236" spans="1:6" ht="38.15" customHeight="1">
      <c r="A236" s="280" t="s">
        <v>1475</v>
      </c>
      <c r="B236" s="263">
        <v>0</v>
      </c>
      <c r="C236" s="264">
        <v>0</v>
      </c>
      <c r="D236" s="232" t="str">
        <f t="shared" si="3"/>
        <v/>
      </c>
      <c r="E236" s="233" t="e">
        <f>IF(LEN(#REF!)=3,"是",IF(A236&lt;&gt;"",IF(SUM(B236:C236)&lt;&gt;0,"是","否"),"是"))</f>
        <v>#REF!</v>
      </c>
      <c r="F236" s="222" t="e">
        <f>IF(LEN(#REF!)=3,"类",IF(LEN(#REF!)=5,"款","项"))</f>
        <v>#REF!</v>
      </c>
    </row>
    <row r="237" spans="1:6" ht="38.15" customHeight="1">
      <c r="A237" s="280" t="s">
        <v>1476</v>
      </c>
      <c r="B237" s="263">
        <v>0</v>
      </c>
      <c r="C237" s="264">
        <v>0</v>
      </c>
      <c r="D237" s="232" t="str">
        <f t="shared" si="3"/>
        <v/>
      </c>
      <c r="E237" s="233" t="e">
        <f>IF(LEN(#REF!)=3,"是",IF(A237&lt;&gt;"",IF(SUM(B237:C237)&lt;&gt;0,"是","否"),"是"))</f>
        <v>#REF!</v>
      </c>
      <c r="F237" s="222" t="e">
        <f>IF(LEN(#REF!)=3,"类",IF(LEN(#REF!)=5,"款","项"))</f>
        <v>#REF!</v>
      </c>
    </row>
    <row r="238" spans="1:6" ht="38.15" customHeight="1">
      <c r="A238" s="280" t="s">
        <v>1477</v>
      </c>
      <c r="B238" s="263">
        <v>0</v>
      </c>
      <c r="C238" s="264">
        <v>0</v>
      </c>
      <c r="D238" s="232" t="str">
        <f t="shared" si="3"/>
        <v/>
      </c>
      <c r="E238" s="233" t="e">
        <f>IF(LEN(#REF!)=3,"是",IF(A238&lt;&gt;"",IF(SUM(B238:C238)&lt;&gt;0,"是","否"),"是"))</f>
        <v>#REF!</v>
      </c>
      <c r="F238" s="222" t="e">
        <f>IF(LEN(#REF!)=3,"类",IF(LEN(#REF!)=5,"款","项"))</f>
        <v>#REF!</v>
      </c>
    </row>
    <row r="239" spans="1:6" ht="38.15" customHeight="1">
      <c r="A239" s="280" t="s">
        <v>1478</v>
      </c>
      <c r="B239" s="263">
        <v>0</v>
      </c>
      <c r="C239" s="264">
        <v>0</v>
      </c>
      <c r="D239" s="232" t="str">
        <f t="shared" si="3"/>
        <v/>
      </c>
      <c r="E239" s="233" t="e">
        <f>IF(LEN(#REF!)=3,"是",IF(A239&lt;&gt;"",IF(SUM(B239:C239)&lt;&gt;0,"是","否"),"是"))</f>
        <v>#REF!</v>
      </c>
      <c r="F239" s="222" t="e">
        <f>IF(LEN(#REF!)=3,"类",IF(LEN(#REF!)=5,"款","项"))</f>
        <v>#REF!</v>
      </c>
    </row>
    <row r="240" spans="1:6" ht="38.15" customHeight="1">
      <c r="A240" s="280" t="s">
        <v>1479</v>
      </c>
      <c r="B240" s="263">
        <v>0</v>
      </c>
      <c r="C240" s="264">
        <v>0</v>
      </c>
      <c r="D240" s="232" t="str">
        <f t="shared" si="3"/>
        <v/>
      </c>
      <c r="E240" s="233" t="e">
        <f>IF(LEN(#REF!)=3,"是",IF(A240&lt;&gt;"",IF(SUM(B240:C240)&lt;&gt;0,"是","否"),"是"))</f>
        <v>#REF!</v>
      </c>
      <c r="F240" s="222" t="e">
        <f>IF(LEN(#REF!)=3,"类",IF(LEN(#REF!)=5,"款","项"))</f>
        <v>#REF!</v>
      </c>
    </row>
    <row r="241" spans="1:6" ht="38.15" customHeight="1">
      <c r="A241" s="280" t="s">
        <v>1480</v>
      </c>
      <c r="B241" s="263">
        <v>0</v>
      </c>
      <c r="C241" s="264">
        <v>0</v>
      </c>
      <c r="D241" s="232" t="str">
        <f t="shared" si="3"/>
        <v/>
      </c>
      <c r="E241" s="233" t="e">
        <f>IF(LEN(#REF!)=3,"是",IF(A241&lt;&gt;"",IF(SUM(B241:C241)&lt;&gt;0,"是","否"),"是"))</f>
        <v>#REF!</v>
      </c>
      <c r="F241" s="222" t="e">
        <f>IF(LEN(#REF!)=3,"类",IF(LEN(#REF!)=5,"款","项"))</f>
        <v>#REF!</v>
      </c>
    </row>
    <row r="242" spans="1:6" ht="38.15" customHeight="1">
      <c r="A242" s="235" t="s">
        <v>1481</v>
      </c>
      <c r="B242" s="236"/>
      <c r="C242" s="158"/>
      <c r="D242" s="232" t="str">
        <f t="shared" si="3"/>
        <v/>
      </c>
      <c r="E242" s="233" t="e">
        <f>IF(LEN(#REF!)=3,"是",IF(A242&lt;&gt;"",IF(SUM(B242:C242)&lt;&gt;0,"是","否"),"是"))</f>
        <v>#REF!</v>
      </c>
      <c r="F242" s="222" t="e">
        <f>IF(LEN(#REF!)=3,"类",IF(LEN(#REF!)=5,"款","项"))</f>
        <v>#REF!</v>
      </c>
    </row>
    <row r="243" spans="1:6" ht="38.15" customHeight="1">
      <c r="A243" s="235" t="s">
        <v>1482</v>
      </c>
      <c r="B243" s="236"/>
      <c r="C243" s="158"/>
      <c r="D243" s="232" t="str">
        <f t="shared" si="3"/>
        <v/>
      </c>
      <c r="E243" s="233" t="e">
        <f>IF(LEN(#REF!)=3,"是",IF(A243&lt;&gt;"",IF(SUM(B243:C243)&lt;&gt;0,"是","否"),"是"))</f>
        <v>#REF!</v>
      </c>
      <c r="F243" s="222" t="e">
        <f>IF(LEN(#REF!)=3,"类",IF(LEN(#REF!)=5,"款","项"))</f>
        <v>#REF!</v>
      </c>
    </row>
    <row r="244" spans="1:6" ht="38.15" customHeight="1">
      <c r="A244" s="235" t="s">
        <v>1483</v>
      </c>
      <c r="B244" s="236"/>
      <c r="C244" s="158"/>
      <c r="D244" s="232" t="str">
        <f t="shared" si="3"/>
        <v/>
      </c>
      <c r="E244" s="233" t="e">
        <f>IF(LEN(#REF!)=3,"是",IF(A244&lt;&gt;"",IF(SUM(B244:C244)&lt;&gt;0,"是","否"),"是"))</f>
        <v>#REF!</v>
      </c>
      <c r="F244" s="222" t="e">
        <f>IF(LEN(#REF!)=3,"类",IF(LEN(#REF!)=5,"款","项"))</f>
        <v>#REF!</v>
      </c>
    </row>
    <row r="245" spans="1:6" ht="38.15" customHeight="1">
      <c r="A245" s="235" t="s">
        <v>1484</v>
      </c>
      <c r="B245" s="236">
        <v>48</v>
      </c>
      <c r="C245" s="158"/>
      <c r="D245" s="232">
        <f t="shared" si="3"/>
        <v>-1</v>
      </c>
      <c r="E245" s="233" t="e">
        <f>IF(LEN(#REF!)=3,"是",IF(A245&lt;&gt;"",IF(SUM(B245:C245)&lt;&gt;0,"是","否"),"是"))</f>
        <v>#REF!</v>
      </c>
      <c r="F245" s="222" t="e">
        <f>IF(LEN(#REF!)=3,"类",IF(LEN(#REF!)=5,"款","项"))</f>
        <v>#REF!</v>
      </c>
    </row>
    <row r="246" spans="1:6" ht="38.15" customHeight="1">
      <c r="A246" s="280" t="s">
        <v>1485</v>
      </c>
      <c r="B246" s="263">
        <v>0</v>
      </c>
      <c r="C246" s="264"/>
      <c r="D246" s="232" t="str">
        <f t="shared" si="3"/>
        <v/>
      </c>
      <c r="E246" s="233" t="e">
        <f>IF(LEN(#REF!)=3,"是",IF(A246&lt;&gt;"",IF(SUM(B246:C246)&lt;&gt;0,"是","否"),"是"))</f>
        <v>#REF!</v>
      </c>
      <c r="F246" s="222" t="e">
        <f>IF(LEN(#REF!)=3,"类",IF(LEN(#REF!)=5,"款","项"))</f>
        <v>#REF!</v>
      </c>
    </row>
    <row r="247" spans="1:6" ht="38.15" customHeight="1">
      <c r="A247" s="231" t="s">
        <v>1486</v>
      </c>
      <c r="B247" s="278">
        <f>SUM(B248,B261)</f>
        <v>0</v>
      </c>
      <c r="C247" s="158">
        <f>SUM(C248,C261)</f>
        <v>0</v>
      </c>
      <c r="D247" s="238" t="str">
        <f t="shared" si="3"/>
        <v/>
      </c>
      <c r="E247" s="233" t="e">
        <f>IF(LEN(#REF!)=3,"是",IF(A247&lt;&gt;"",IF(SUM(B247:C247)&lt;&gt;0,"是","否"),"是"))</f>
        <v>#REF!</v>
      </c>
      <c r="F247" s="222" t="e">
        <f>IF(LEN(#REF!)=3,"类",IF(LEN(#REF!)=5,"款","项"))</f>
        <v>#REF!</v>
      </c>
    </row>
    <row r="248" spans="1:6" ht="38.15" customHeight="1">
      <c r="A248" s="239" t="s">
        <v>1487</v>
      </c>
      <c r="B248" s="158">
        <f>SUM(B249:B260)</f>
        <v>0</v>
      </c>
      <c r="C248" s="158">
        <f>SUM(C249:C260)</f>
        <v>0</v>
      </c>
      <c r="D248" s="232" t="str">
        <f t="shared" si="3"/>
        <v/>
      </c>
      <c r="E248" s="233" t="e">
        <f>IF(LEN(#REF!)=3,"是",IF(A248&lt;&gt;"",IF(SUM(B248:C248)&lt;&gt;0,"是","否"),"是"))</f>
        <v>#REF!</v>
      </c>
      <c r="F248" s="222" t="e">
        <f>IF(LEN(#REF!)=3,"类",IF(LEN(#REF!)=5,"款","项"))</f>
        <v>#REF!</v>
      </c>
    </row>
    <row r="249" spans="1:6" ht="38.15" customHeight="1">
      <c r="A249" s="280" t="s">
        <v>1488</v>
      </c>
      <c r="B249" s="263">
        <v>0</v>
      </c>
      <c r="C249" s="264">
        <v>0</v>
      </c>
      <c r="D249" s="232" t="str">
        <f t="shared" si="3"/>
        <v/>
      </c>
      <c r="E249" s="233" t="e">
        <f>IF(LEN(#REF!)=3,"是",IF(A249&lt;&gt;"",IF(SUM(B249:C249)&lt;&gt;0,"是","否"),"是"))</f>
        <v>#REF!</v>
      </c>
      <c r="F249" s="222" t="e">
        <f>IF(LEN(#REF!)=3,"类",IF(LEN(#REF!)=5,"款","项"))</f>
        <v>#REF!</v>
      </c>
    </row>
    <row r="250" spans="1:6" ht="38.15" customHeight="1">
      <c r="A250" s="280" t="s">
        <v>1489</v>
      </c>
      <c r="B250" s="263">
        <v>0</v>
      </c>
      <c r="C250" s="264">
        <v>0</v>
      </c>
      <c r="D250" s="232" t="str">
        <f t="shared" si="3"/>
        <v/>
      </c>
      <c r="E250" s="233" t="e">
        <f>IF(LEN(#REF!)=3,"是",IF(A250&lt;&gt;"",IF(SUM(B250:C250)&lt;&gt;0,"是","否"),"是"))</f>
        <v>#REF!</v>
      </c>
      <c r="F250" s="222" t="e">
        <f>IF(LEN(#REF!)=3,"类",IF(LEN(#REF!)=5,"款","项"))</f>
        <v>#REF!</v>
      </c>
    </row>
    <row r="251" spans="1:6" ht="38.15" customHeight="1">
      <c r="A251" s="280" t="s">
        <v>1490</v>
      </c>
      <c r="B251" s="263">
        <v>0</v>
      </c>
      <c r="C251" s="264">
        <v>0</v>
      </c>
      <c r="D251" s="232" t="str">
        <f t="shared" si="3"/>
        <v/>
      </c>
      <c r="E251" s="233" t="e">
        <f>IF(LEN(#REF!)=3,"是",IF(A251&lt;&gt;"",IF(SUM(B251:C251)&lt;&gt;0,"是","否"),"是"))</f>
        <v>#REF!</v>
      </c>
      <c r="F251" s="222" t="e">
        <f>IF(LEN(#REF!)=3,"类",IF(LEN(#REF!)=5,"款","项"))</f>
        <v>#REF!</v>
      </c>
    </row>
    <row r="252" spans="1:6" ht="38.15" customHeight="1">
      <c r="A252" s="280" t="s">
        <v>1491</v>
      </c>
      <c r="B252" s="263">
        <v>0</v>
      </c>
      <c r="C252" s="264">
        <v>0</v>
      </c>
      <c r="D252" s="232" t="str">
        <f t="shared" si="3"/>
        <v/>
      </c>
      <c r="E252" s="233" t="e">
        <f>IF(LEN(#REF!)=3,"是",IF(A252&lt;&gt;"",IF(SUM(B252:C252)&lt;&gt;0,"是","否"),"是"))</f>
        <v>#REF!</v>
      </c>
      <c r="F252" s="222" t="e">
        <f>IF(LEN(#REF!)=3,"类",IF(LEN(#REF!)=5,"款","项"))</f>
        <v>#REF!</v>
      </c>
    </row>
    <row r="253" spans="1:6" ht="38.15" customHeight="1">
      <c r="A253" s="280" t="s">
        <v>1492</v>
      </c>
      <c r="B253" s="263">
        <v>0</v>
      </c>
      <c r="C253" s="264">
        <v>0</v>
      </c>
      <c r="D253" s="232" t="str">
        <f t="shared" si="3"/>
        <v/>
      </c>
      <c r="E253" s="233" t="e">
        <f>IF(LEN(#REF!)=3,"是",IF(A253&lt;&gt;"",IF(SUM(B253:C253)&lt;&gt;0,"是","否"),"是"))</f>
        <v>#REF!</v>
      </c>
      <c r="F253" s="222" t="e">
        <f>IF(LEN(#REF!)=3,"类",IF(LEN(#REF!)=5,"款","项"))</f>
        <v>#REF!</v>
      </c>
    </row>
    <row r="254" spans="1:6" ht="38.15" customHeight="1">
      <c r="A254" s="280" t="s">
        <v>1493</v>
      </c>
      <c r="B254" s="263">
        <v>0</v>
      </c>
      <c r="C254" s="264">
        <v>0</v>
      </c>
      <c r="D254" s="232" t="str">
        <f t="shared" si="3"/>
        <v/>
      </c>
      <c r="E254" s="233" t="e">
        <f>IF(LEN(#REF!)=3,"是",IF(A254&lt;&gt;"",IF(SUM(B254:C254)&lt;&gt;0,"是","否"),"是"))</f>
        <v>#REF!</v>
      </c>
      <c r="F254" s="222" t="e">
        <f>IF(LEN(#REF!)=3,"类",IF(LEN(#REF!)=5,"款","项"))</f>
        <v>#REF!</v>
      </c>
    </row>
    <row r="255" spans="1:6" ht="38.15" customHeight="1">
      <c r="A255" s="280" t="s">
        <v>1494</v>
      </c>
      <c r="B255" s="263">
        <v>0</v>
      </c>
      <c r="C255" s="264">
        <v>0</v>
      </c>
      <c r="D255" s="232" t="str">
        <f t="shared" si="3"/>
        <v/>
      </c>
      <c r="E255" s="233" t="e">
        <f>IF(LEN(#REF!)=3,"是",IF(A255&lt;&gt;"",IF(SUM(B255:C255)&lt;&gt;0,"是","否"),"是"))</f>
        <v>#REF!</v>
      </c>
      <c r="F255" s="222" t="e">
        <f>IF(LEN(#REF!)=3,"类",IF(LEN(#REF!)=5,"款","项"))</f>
        <v>#REF!</v>
      </c>
    </row>
    <row r="256" spans="1:6" ht="38.15" customHeight="1">
      <c r="A256" s="280" t="s">
        <v>1495</v>
      </c>
      <c r="B256" s="263">
        <v>0</v>
      </c>
      <c r="C256" s="264">
        <v>0</v>
      </c>
      <c r="D256" s="232" t="str">
        <f t="shared" si="3"/>
        <v/>
      </c>
      <c r="E256" s="233" t="e">
        <f>IF(LEN(#REF!)=3,"是",IF(A256&lt;&gt;"",IF(SUM(B256:C256)&lt;&gt;0,"是","否"),"是"))</f>
        <v>#REF!</v>
      </c>
      <c r="F256" s="222" t="e">
        <f>IF(LEN(#REF!)=3,"类",IF(LEN(#REF!)=5,"款","项"))</f>
        <v>#REF!</v>
      </c>
    </row>
    <row r="257" spans="1:6" ht="38.15" customHeight="1">
      <c r="A257" s="280" t="s">
        <v>1496</v>
      </c>
      <c r="B257" s="263">
        <v>0</v>
      </c>
      <c r="C257" s="264">
        <v>0</v>
      </c>
      <c r="D257" s="232" t="str">
        <f t="shared" si="3"/>
        <v/>
      </c>
      <c r="E257" s="233" t="e">
        <f>IF(LEN(#REF!)=3,"是",IF(A257&lt;&gt;"",IF(SUM(B257:C257)&lt;&gt;0,"是","否"),"是"))</f>
        <v>#REF!</v>
      </c>
      <c r="F257" s="222" t="e">
        <f>IF(LEN(#REF!)=3,"类",IF(LEN(#REF!)=5,"款","项"))</f>
        <v>#REF!</v>
      </c>
    </row>
    <row r="258" spans="1:6" ht="38.15" customHeight="1">
      <c r="A258" s="235" t="s">
        <v>1497</v>
      </c>
      <c r="B258" s="236"/>
      <c r="C258" s="158">
        <v>0</v>
      </c>
      <c r="D258" s="232" t="str">
        <f t="shared" si="3"/>
        <v/>
      </c>
      <c r="E258" s="233" t="e">
        <f>IF(LEN(#REF!)=3,"是",IF(A258&lt;&gt;"",IF(SUM(B258:C258)&lt;&gt;0,"是","否"),"是"))</f>
        <v>#REF!</v>
      </c>
      <c r="F258" s="222" t="e">
        <f>IF(LEN(#REF!)=3,"类",IF(LEN(#REF!)=5,"款","项"))</f>
        <v>#REF!</v>
      </c>
    </row>
    <row r="259" spans="1:6" ht="38.15" customHeight="1">
      <c r="A259" s="235" t="s">
        <v>1498</v>
      </c>
      <c r="B259" s="236"/>
      <c r="C259" s="158">
        <v>0</v>
      </c>
      <c r="D259" s="232" t="str">
        <f t="shared" si="3"/>
        <v/>
      </c>
      <c r="E259" s="233" t="e">
        <f>IF(LEN(#REF!)=3,"是",IF(A259&lt;&gt;"",IF(SUM(B259:C259)&lt;&gt;0,"是","否"),"是"))</f>
        <v>#REF!</v>
      </c>
      <c r="F259" s="222" t="e">
        <f>IF(LEN(#REF!)=3,"类",IF(LEN(#REF!)=5,"款","项"))</f>
        <v>#REF!</v>
      </c>
    </row>
    <row r="260" spans="1:6" ht="38.15" customHeight="1">
      <c r="A260" s="280" t="s">
        <v>1499</v>
      </c>
      <c r="B260" s="263">
        <v>0</v>
      </c>
      <c r="C260" s="264">
        <v>0</v>
      </c>
      <c r="D260" s="232" t="str">
        <f t="shared" ref="D260:D269" si="4">IF(B260&gt;0,C260/B260-1,IF(B260&lt;0,-(C260/B260-1),""))</f>
        <v/>
      </c>
      <c r="E260" s="233" t="e">
        <f>IF(LEN(#REF!)=3,"是",IF(A260&lt;&gt;"",IF(SUM(B260:C260)&lt;&gt;0,"是","否"),"是"))</f>
        <v>#REF!</v>
      </c>
    </row>
    <row r="261" spans="1:6" ht="38.15" customHeight="1">
      <c r="A261" s="262" t="s">
        <v>1500</v>
      </c>
      <c r="B261" s="264">
        <f>SUM(B262:B267)</f>
        <v>0</v>
      </c>
      <c r="C261" s="264">
        <f>SUM(C262:C267)</f>
        <v>0</v>
      </c>
      <c r="D261" s="232" t="str">
        <f t="shared" si="4"/>
        <v/>
      </c>
      <c r="E261" s="233" t="s">
        <v>1501</v>
      </c>
    </row>
    <row r="262" spans="1:6" ht="38.15" customHeight="1">
      <c r="A262" s="280" t="s">
        <v>864</v>
      </c>
      <c r="B262" s="263">
        <v>0</v>
      </c>
      <c r="C262" s="264">
        <v>0</v>
      </c>
      <c r="D262" s="232" t="str">
        <f t="shared" si="4"/>
        <v/>
      </c>
      <c r="E262" s="233" t="e">
        <f>IF(LEN(#REF!)=3,"是",IF(A262&lt;&gt;"",IF(SUM(B262:C262)&lt;&gt;0,"是","否"),"是"))</f>
        <v>#REF!</v>
      </c>
    </row>
    <row r="263" spans="1:6" ht="38.15" customHeight="1">
      <c r="A263" s="280" t="s">
        <v>902</v>
      </c>
      <c r="B263" s="263">
        <v>0</v>
      </c>
      <c r="C263" s="264">
        <v>0</v>
      </c>
      <c r="D263" s="232" t="str">
        <f t="shared" si="4"/>
        <v/>
      </c>
      <c r="E263" s="233" t="e">
        <f>IF(LEN(#REF!)=3,"是",IF(A263&lt;&gt;"",IF(SUM(B263:C263)&lt;&gt;0,"是","否"),"是"))</f>
        <v>#REF!</v>
      </c>
    </row>
    <row r="264" spans="1:6" ht="38.15" customHeight="1">
      <c r="A264" s="280" t="s">
        <v>1502</v>
      </c>
      <c r="B264" s="263">
        <v>0</v>
      </c>
      <c r="C264" s="264">
        <v>0</v>
      </c>
      <c r="D264" s="232" t="str">
        <f t="shared" si="4"/>
        <v/>
      </c>
      <c r="E264" s="233" t="e">
        <f>IF(LEN(#REF!)=3,"是",IF(A264&lt;&gt;"",IF(SUM(B264:C264)&lt;&gt;0,"是","否"),"是"))</f>
        <v>#REF!</v>
      </c>
    </row>
    <row r="265" spans="1:6" ht="38.15" customHeight="1">
      <c r="A265" s="280" t="s">
        <v>1503</v>
      </c>
      <c r="B265" s="263">
        <v>0</v>
      </c>
      <c r="C265" s="264">
        <v>0</v>
      </c>
      <c r="D265" s="232" t="str">
        <f t="shared" si="4"/>
        <v/>
      </c>
      <c r="E265" s="233" t="e">
        <f>IF(LEN(#REF!)=3,"是",IF(A265&lt;&gt;"",IF(SUM(B265:C265)&lt;&gt;0,"是","否"),"是"))</f>
        <v>#REF!</v>
      </c>
    </row>
    <row r="266" spans="1:6" ht="38.15" customHeight="1">
      <c r="A266" s="280" t="s">
        <v>1504</v>
      </c>
      <c r="B266" s="263">
        <v>0</v>
      </c>
      <c r="C266" s="264">
        <v>0</v>
      </c>
      <c r="D266" s="232" t="str">
        <f t="shared" si="4"/>
        <v/>
      </c>
      <c r="E266" s="233" t="e">
        <f>IF(LEN(#REF!)=3,"是",IF(A266&lt;&gt;"",IF(SUM(B266:C266)&lt;&gt;0,"是","否"),"是"))</f>
        <v>#REF!</v>
      </c>
    </row>
    <row r="267" spans="1:6" ht="38.15" customHeight="1">
      <c r="A267" s="280" t="s">
        <v>1505</v>
      </c>
      <c r="B267" s="263">
        <v>0</v>
      </c>
      <c r="C267" s="264">
        <v>0</v>
      </c>
      <c r="D267" s="232" t="str">
        <f t="shared" si="4"/>
        <v/>
      </c>
      <c r="E267" s="233" t="e">
        <f>IF(LEN(#REF!)=3,"是",IF(A267&lt;&gt;"",IF(SUM(B267:C267)&lt;&gt;0,"是","否"),"是"))</f>
        <v>#REF!</v>
      </c>
    </row>
    <row r="268" spans="1:6" ht="38.15" customHeight="1">
      <c r="A268" s="231"/>
      <c r="B268" s="158"/>
      <c r="C268" s="158"/>
      <c r="D268" s="232" t="str">
        <f t="shared" si="4"/>
        <v/>
      </c>
      <c r="E268" s="233" t="e">
        <f>IF(LEN(#REF!)=3,"是",IF(A268&lt;&gt;"",IF(SUM(B268:C268)&lt;&gt;0,"是","否"),"是"))</f>
        <v>#REF!</v>
      </c>
    </row>
    <row r="269" spans="1:6" ht="38.15" customHeight="1">
      <c r="A269" s="266" t="s">
        <v>1506</v>
      </c>
      <c r="B269" s="278">
        <f>SUM(B4,B20,B32,B43,B101,B136,B180,B184,B212,B230,B247)</f>
        <v>127022</v>
      </c>
      <c r="C269" s="278">
        <f>SUM(C4,C20,C32,C43,C101,C136,C180,C184,C212,C230,C247)</f>
        <v>78677</v>
      </c>
      <c r="D269" s="238">
        <f t="shared" si="4"/>
        <v>-0.38100000000000001</v>
      </c>
      <c r="E269" s="233" t="s">
        <v>1501</v>
      </c>
    </row>
    <row r="270" spans="1:6" ht="36" customHeight="1">
      <c r="A270" s="244" t="s">
        <v>95</v>
      </c>
      <c r="B270" s="59">
        <f>B271+B274+B275+B276</f>
        <v>31413</v>
      </c>
      <c r="C270" s="59">
        <v>3500</v>
      </c>
      <c r="D270" s="93"/>
      <c r="E270" s="233" t="e">
        <f>IF(LEN(#REF!)=3,"是",IF(A270&lt;&gt;"",IF(SUM(B270:C270)&lt;&gt;0,"是","否"),"是"))</f>
        <v>#REF!</v>
      </c>
    </row>
    <row r="271" spans="1:6" ht="36" customHeight="1">
      <c r="A271" s="245" t="s">
        <v>1507</v>
      </c>
      <c r="B271" s="65">
        <f>SUM(B272:B273)</f>
        <v>2948</v>
      </c>
      <c r="C271" s="65">
        <f>SUM(C272:C273)</f>
        <v>3500</v>
      </c>
      <c r="D271" s="246"/>
      <c r="E271" s="233" t="e">
        <f>IF(LEN(#REF!)=3,"是",IF(A271&lt;&gt;"",IF(SUM(B271:C271)&lt;&gt;0,"是","否"),"是"))</f>
        <v>#REF!</v>
      </c>
    </row>
    <row r="272" spans="1:6" ht="36" customHeight="1">
      <c r="A272" s="245" t="s">
        <v>1508</v>
      </c>
      <c r="B272" s="65"/>
      <c r="C272" s="65"/>
      <c r="D272" s="246"/>
      <c r="E272" s="233" t="e">
        <f>IF(LEN(#REF!)=3,"是",IF(A272&lt;&gt;"",IF(SUM(B272:C272)&lt;&gt;0,"是","否"),"是"))</f>
        <v>#REF!</v>
      </c>
    </row>
    <row r="273" spans="1:5" ht="36" customHeight="1">
      <c r="A273" s="245" t="s">
        <v>1509</v>
      </c>
      <c r="B273" s="65">
        <v>2948</v>
      </c>
      <c r="C273" s="65">
        <v>3500</v>
      </c>
      <c r="D273" s="246"/>
      <c r="E273" s="233" t="e">
        <f>IF(LEN(#REF!)=3,"是",IF(A273&lt;&gt;"",IF(SUM(B273:C273)&lt;&gt;0,"是","否"),"是"))</f>
        <v>#REF!</v>
      </c>
    </row>
    <row r="274" spans="1:5" ht="36" customHeight="1">
      <c r="A274" s="245" t="s">
        <v>1510</v>
      </c>
      <c r="B274" s="65">
        <v>24988</v>
      </c>
      <c r="C274" s="65">
        <v>0</v>
      </c>
      <c r="D274" s="246"/>
      <c r="E274" s="233" t="e">
        <f>IF(LEN(#REF!)=3,"是",IF(A274&lt;&gt;"",IF(SUM(B274:C274)&lt;&gt;0,"是","否"),"是"))</f>
        <v>#REF!</v>
      </c>
    </row>
    <row r="275" spans="1:5" ht="36" customHeight="1">
      <c r="A275" s="245" t="s">
        <v>1511</v>
      </c>
      <c r="B275" s="65">
        <v>3477</v>
      </c>
      <c r="C275" s="65"/>
      <c r="D275" s="246"/>
      <c r="E275" s="233" t="e">
        <f>IF(LEN(#REF!)=3,"是",IF(A275&lt;&gt;"",IF(SUM(B275:C275)&lt;&gt;0,"是","否"),"是"))</f>
        <v>#REF!</v>
      </c>
    </row>
    <row r="276" spans="1:5" ht="36" customHeight="1">
      <c r="A276" s="247" t="s">
        <v>1512</v>
      </c>
      <c r="B276" s="65"/>
      <c r="C276" s="65"/>
      <c r="D276" s="93"/>
      <c r="E276" s="233" t="e">
        <f>IF(LEN(#REF!)=3,"是",IF(A276&lt;&gt;"",IF(SUM(B276:C276)&lt;&gt;0,"是","否"),"是"))</f>
        <v>#REF!</v>
      </c>
    </row>
    <row r="277" spans="1:5" ht="36" customHeight="1">
      <c r="A277" s="248" t="s">
        <v>1513</v>
      </c>
      <c r="B277" s="59"/>
      <c r="C277" s="59">
        <v>40000</v>
      </c>
      <c r="D277" s="246"/>
      <c r="E277" s="233" t="e">
        <f>IF(LEN(#REF!)=3,"是",IF(A277&lt;&gt;"",IF(SUM(B277:C277)&lt;&gt;0,"是","否"),"是"))</f>
        <v>#REF!</v>
      </c>
    </row>
    <row r="278" spans="1:5" ht="36" customHeight="1">
      <c r="A278" s="249" t="s">
        <v>102</v>
      </c>
      <c r="B278" s="59">
        <f>B269+B270+B277</f>
        <v>158435</v>
      </c>
      <c r="C278" s="59">
        <f>C269+C270+C277</f>
        <v>122177</v>
      </c>
      <c r="D278" s="93"/>
      <c r="E278" s="233" t="e">
        <f>IF(LEN(#REF!)=3,"是",IF(A278&lt;&gt;"",IF(SUM(B278:C278)&lt;&gt;0,"是","否"),"是"))</f>
        <v>#REF!</v>
      </c>
    </row>
    <row r="279" spans="1:5">
      <c r="B279" s="286"/>
    </row>
    <row r="281" spans="1:5">
      <c r="B281" s="286"/>
    </row>
    <row r="283" spans="1:5">
      <c r="B283" s="286"/>
    </row>
    <row r="284" spans="1:5">
      <c r="B284" s="286"/>
    </row>
    <row r="286" spans="1:5">
      <c r="B286" s="286"/>
    </row>
    <row r="287" spans="1:5">
      <c r="B287" s="286"/>
    </row>
    <row r="288" spans="1:5">
      <c r="B288" s="286"/>
    </row>
    <row r="289" spans="2:2">
      <c r="B289" s="286"/>
    </row>
    <row r="291" spans="2:2">
      <c r="B291" s="286"/>
    </row>
  </sheetData>
  <mergeCells count="1">
    <mergeCell ref="A1:D1"/>
  </mergeCells>
  <phoneticPr fontId="82" type="noConversion"/>
  <conditionalFormatting sqref="A276">
    <cfRule type="expression" dxfId="55" priority="6" stopIfTrue="1">
      <formula>"len($A:$A)=3"</formula>
    </cfRule>
  </conditionalFormatting>
  <conditionalFormatting sqref="B276">
    <cfRule type="expression" dxfId="54" priority="4" stopIfTrue="1">
      <formula>"len($A:$A)=3"</formula>
    </cfRule>
  </conditionalFormatting>
  <conditionalFormatting sqref="C276">
    <cfRule type="expression" dxfId="53" priority="3" stopIfTrue="1">
      <formula>"len($A:$A)=3"</formula>
    </cfRule>
  </conditionalFormatting>
  <conditionalFormatting sqref="A277">
    <cfRule type="expression" dxfId="52" priority="5" stopIfTrue="1">
      <formula>"len($A:$A)=3"</formula>
    </cfRule>
  </conditionalFormatting>
  <conditionalFormatting sqref="B277">
    <cfRule type="expression" dxfId="51" priority="2" stopIfTrue="1">
      <formula>"len($A:$A)=3"</formula>
    </cfRule>
  </conditionalFormatting>
  <conditionalFormatting sqref="C277">
    <cfRule type="expression" dxfId="50" priority="1" stopIfTrue="1">
      <formula>"len($A:$A)=3"</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sheetPr codeName="Sheet11">
    <tabColor rgb="FF00B0F0"/>
  </sheetPr>
  <dimension ref="A1:E36"/>
  <sheetViews>
    <sheetView showGridLines="0" showZeros="0" view="pageBreakPreview" zoomScaleNormal="115" workbookViewId="0">
      <pane ySplit="3" topLeftCell="A4" activePane="bottomLeft" state="frozen"/>
      <selection pane="bottomLeft" activeCell="C14" sqref="C14"/>
    </sheetView>
  </sheetViews>
  <sheetFormatPr defaultColWidth="9" defaultRowHeight="15"/>
  <cols>
    <col min="1" max="1" width="50.7265625" style="123" customWidth="1"/>
    <col min="2" max="3" width="20.6328125" style="123" customWidth="1"/>
    <col min="4" max="4" width="20.6328125" style="253" customWidth="1"/>
    <col min="5" max="5" width="3.7265625" style="123" hidden="1" customWidth="1"/>
    <col min="6" max="16384" width="9" style="123"/>
  </cols>
  <sheetData>
    <row r="1" spans="1:5" ht="45" customHeight="1">
      <c r="A1" s="421" t="s">
        <v>1514</v>
      </c>
      <c r="B1" s="421"/>
      <c r="C1" s="421"/>
      <c r="D1" s="421"/>
    </row>
    <row r="2" spans="1:5" s="251" customFormat="1" ht="20.149999999999999" customHeight="1">
      <c r="A2" s="254"/>
      <c r="B2" s="255"/>
      <c r="C2" s="254"/>
      <c r="D2" s="256" t="s">
        <v>1</v>
      </c>
    </row>
    <row r="3" spans="1:5" s="252" customFormat="1" ht="45" customHeight="1">
      <c r="A3" s="257" t="s">
        <v>2</v>
      </c>
      <c r="B3" s="136" t="s">
        <v>3</v>
      </c>
      <c r="C3" s="136" t="s">
        <v>4</v>
      </c>
      <c r="D3" s="136" t="s">
        <v>104</v>
      </c>
      <c r="E3" s="258" t="s">
        <v>43</v>
      </c>
    </row>
    <row r="4" spans="1:5" s="252" customFormat="1" ht="36" customHeight="1">
      <c r="A4" s="259" t="s">
        <v>1250</v>
      </c>
      <c r="B4" s="260"/>
      <c r="C4" s="260"/>
      <c r="D4" s="232" t="str">
        <f t="shared" ref="D4:D28" si="0">IF(B4&gt;0,C4/B4-1,IF(B4&lt;0,-(C4/B4-1),""))</f>
        <v/>
      </c>
      <c r="E4" s="261" t="e">
        <f>IF(LEN(#REF!)=7,"是",IF(A4&lt;&gt;"",IF(SUM(B4:C4)&lt;&gt;0,"是","否"),"是"))</f>
        <v>#REF!</v>
      </c>
    </row>
    <row r="5" spans="1:5" ht="36" customHeight="1">
      <c r="A5" s="259" t="s">
        <v>1251</v>
      </c>
      <c r="B5" s="260"/>
      <c r="C5" s="260"/>
      <c r="D5" s="232" t="str">
        <f t="shared" si="0"/>
        <v/>
      </c>
      <c r="E5" s="261" t="e">
        <f>IF(LEN(#REF!)=7,"是",IF(A5&lt;&gt;"",IF(SUM(B5:C5)&lt;&gt;0,"是","否"),"是"))</f>
        <v>#REF!</v>
      </c>
    </row>
    <row r="6" spans="1:5" ht="36" customHeight="1">
      <c r="A6" s="259" t="s">
        <v>1252</v>
      </c>
      <c r="B6" s="260"/>
      <c r="C6" s="260"/>
      <c r="D6" s="232" t="str">
        <f t="shared" si="0"/>
        <v/>
      </c>
      <c r="E6" s="261" t="e">
        <f>IF(LEN(#REF!)=7,"是",IF(A6&lt;&gt;"",IF(SUM(B6:C6)&lt;&gt;0,"是","否"),"是"))</f>
        <v>#REF!</v>
      </c>
    </row>
    <row r="7" spans="1:5" ht="36" customHeight="1">
      <c r="A7" s="259" t="s">
        <v>1253</v>
      </c>
      <c r="B7" s="260"/>
      <c r="C7" s="260"/>
      <c r="D7" s="232" t="str">
        <f t="shared" si="0"/>
        <v/>
      </c>
      <c r="E7" s="261" t="e">
        <f>IF(LEN(#REF!)=7,"是",IF(A7&lt;&gt;"",IF(SUM(B7:C7)&lt;&gt;0,"是","否"),"是"))</f>
        <v>#REF!</v>
      </c>
    </row>
    <row r="8" spans="1:5" ht="36" customHeight="1">
      <c r="A8" s="259" t="s">
        <v>1254</v>
      </c>
      <c r="B8" s="260"/>
      <c r="C8" s="260"/>
      <c r="D8" s="232" t="str">
        <f t="shared" si="0"/>
        <v/>
      </c>
      <c r="E8" s="261" t="e">
        <f>IF(LEN(#REF!)=7,"是",IF(A8&lt;&gt;"",IF(SUM(B8:C8)&lt;&gt;0,"是","否"),"是"))</f>
        <v>#REF!</v>
      </c>
    </row>
    <row r="9" spans="1:5" ht="36" customHeight="1">
      <c r="A9" s="259" t="s">
        <v>1255</v>
      </c>
      <c r="B9" s="260">
        <f>SUM(B10:B14)</f>
        <v>81887</v>
      </c>
      <c r="C9" s="260">
        <f>SUM(C10:C14)</f>
        <v>60000</v>
      </c>
      <c r="D9" s="238">
        <f t="shared" si="0"/>
        <v>-0.26700000000000002</v>
      </c>
      <c r="E9" s="261" t="e">
        <f>IF(LEN(#REF!)=7,"是",IF(A9&lt;&gt;"",IF(SUM(B9:C9)&lt;&gt;0,"是","否"),"是"))</f>
        <v>#REF!</v>
      </c>
    </row>
    <row r="10" spans="1:5" ht="36" customHeight="1">
      <c r="A10" s="262" t="s">
        <v>1256</v>
      </c>
      <c r="B10" s="263">
        <v>84194</v>
      </c>
      <c r="C10" s="263">
        <v>60000</v>
      </c>
      <c r="D10" s="232">
        <f t="shared" si="0"/>
        <v>-0.28699999999999998</v>
      </c>
      <c r="E10" s="261" t="e">
        <f>IF(LEN(#REF!)=7,"是",IF(A10&lt;&gt;"",IF(SUM(B10:C10)&lt;&gt;0,"是","否"),"是"))</f>
        <v>#REF!</v>
      </c>
    </row>
    <row r="11" spans="1:5" ht="36" customHeight="1">
      <c r="A11" s="262" t="s">
        <v>1257</v>
      </c>
      <c r="B11" s="263"/>
      <c r="C11" s="263"/>
      <c r="D11" s="232" t="str">
        <f t="shared" si="0"/>
        <v/>
      </c>
      <c r="E11" s="261" t="e">
        <f>IF(LEN(#REF!)=7,"是",IF(A11&lt;&gt;"",IF(SUM(B11:C11)&lt;&gt;0,"是","否"),"是"))</f>
        <v>#REF!</v>
      </c>
    </row>
    <row r="12" spans="1:5" ht="36" customHeight="1">
      <c r="A12" s="262" t="s">
        <v>1258</v>
      </c>
      <c r="B12" s="263"/>
      <c r="C12" s="263"/>
      <c r="D12" s="232" t="str">
        <f t="shared" si="0"/>
        <v/>
      </c>
      <c r="E12" s="261" t="e">
        <f>IF(LEN(#REF!)=7,"是",IF(A12&lt;&gt;"",IF(SUM(B12:C12)&lt;&gt;0,"是","否"),"是"))</f>
        <v>#REF!</v>
      </c>
    </row>
    <row r="13" spans="1:5" ht="36" customHeight="1">
      <c r="A13" s="262" t="s">
        <v>1259</v>
      </c>
      <c r="B13" s="263">
        <v>-2307</v>
      </c>
      <c r="C13" s="263"/>
      <c r="D13" s="232">
        <f t="shared" si="0"/>
        <v>1</v>
      </c>
      <c r="E13" s="261" t="e">
        <f>IF(LEN(#REF!)=7,"是",IF(A13&lt;&gt;"",IF(SUM(B13:C13)&lt;&gt;0,"是","否"),"是"))</f>
        <v>#REF!</v>
      </c>
    </row>
    <row r="14" spans="1:5" ht="36" customHeight="1">
      <c r="A14" s="262" t="s">
        <v>1260</v>
      </c>
      <c r="B14" s="263"/>
      <c r="C14" s="263"/>
      <c r="D14" s="232" t="str">
        <f t="shared" si="0"/>
        <v/>
      </c>
      <c r="E14" s="261" t="e">
        <f>IF(LEN(#REF!)=7,"是",IF(A14&lt;&gt;"",IF(SUM(B14:C14)&lt;&gt;0,"是","否"),"是"))</f>
        <v>#REF!</v>
      </c>
    </row>
    <row r="15" spans="1:5" ht="36" customHeight="1">
      <c r="A15" s="138" t="s">
        <v>1261</v>
      </c>
      <c r="B15" s="260"/>
      <c r="C15" s="260"/>
      <c r="D15" s="232" t="str">
        <f t="shared" si="0"/>
        <v/>
      </c>
      <c r="E15" s="261" t="e">
        <f>IF(LEN(#REF!)=7,"是",IF(A15&lt;&gt;"",IF(SUM(B15:C15)&lt;&gt;0,"是","否"),"是"))</f>
        <v>#REF!</v>
      </c>
    </row>
    <row r="16" spans="1:5" ht="36" customHeight="1">
      <c r="A16" s="138" t="s">
        <v>1262</v>
      </c>
      <c r="B16" s="260">
        <f>SUM(B17:B18)</f>
        <v>0</v>
      </c>
      <c r="C16" s="260">
        <f>SUM(C17:C18)</f>
        <v>0</v>
      </c>
      <c r="D16" s="238" t="str">
        <f t="shared" si="0"/>
        <v/>
      </c>
      <c r="E16" s="261" t="e">
        <f>IF(LEN(#REF!)=7,"是",IF(A16&lt;&gt;"",IF(SUM(B16:C16)&lt;&gt;0,"是","否"),"是"))</f>
        <v>#REF!</v>
      </c>
    </row>
    <row r="17" spans="1:5" ht="36" customHeight="1">
      <c r="A17" s="262" t="s">
        <v>1263</v>
      </c>
      <c r="B17" s="264"/>
      <c r="C17" s="264"/>
      <c r="D17" s="232" t="str">
        <f t="shared" si="0"/>
        <v/>
      </c>
      <c r="E17" s="261" t="e">
        <f>IF(LEN(#REF!)=7,"是",IF(A17&lt;&gt;"",IF(SUM(B17:C17)&lt;&gt;0,"是","否"),"是"))</f>
        <v>#REF!</v>
      </c>
    </row>
    <row r="18" spans="1:5" ht="36" customHeight="1">
      <c r="A18" s="262" t="s">
        <v>1264</v>
      </c>
      <c r="B18" s="264"/>
      <c r="C18" s="264"/>
      <c r="D18" s="232" t="str">
        <f t="shared" si="0"/>
        <v/>
      </c>
      <c r="E18" s="261" t="e">
        <f>IF(LEN(#REF!)=7,"是",IF(A18&lt;&gt;"",IF(SUM(B18:C18)&lt;&gt;0,"是","否"),"是"))</f>
        <v>#REF!</v>
      </c>
    </row>
    <row r="19" spans="1:5" ht="36" customHeight="1">
      <c r="A19" s="138" t="s">
        <v>1265</v>
      </c>
      <c r="B19" s="260">
        <v>5100</v>
      </c>
      <c r="C19" s="260">
        <v>1000</v>
      </c>
      <c r="D19" s="232">
        <f t="shared" si="0"/>
        <v>-0.80400000000000005</v>
      </c>
      <c r="E19" s="261" t="e">
        <f>IF(LEN(#REF!)=7,"是",IF(A19&lt;&gt;"",IF(SUM(B19:C19)&lt;&gt;0,"是","否"),"是"))</f>
        <v>#REF!</v>
      </c>
    </row>
    <row r="20" spans="1:5" ht="36" customHeight="1">
      <c r="A20" s="138" t="s">
        <v>1266</v>
      </c>
      <c r="B20" s="260"/>
      <c r="C20" s="260"/>
      <c r="D20" s="238" t="str">
        <f t="shared" si="0"/>
        <v/>
      </c>
      <c r="E20" s="261" t="e">
        <f>IF(LEN(#REF!)=7,"是",IF(A20&lt;&gt;"",IF(SUM(B20:C20)&lt;&gt;0,"是","否"),"是"))</f>
        <v>#REF!</v>
      </c>
    </row>
    <row r="21" spans="1:5" ht="36" customHeight="1">
      <c r="A21" s="138" t="s">
        <v>1267</v>
      </c>
      <c r="B21" s="260"/>
      <c r="C21" s="260"/>
      <c r="D21" s="238" t="str">
        <f t="shared" si="0"/>
        <v/>
      </c>
      <c r="E21" s="261" t="e">
        <f>IF(LEN(#REF!)=7,"是",IF(A21&lt;&gt;"",IF(SUM(B21:C21)&lt;&gt;0,"是","否"),"是"))</f>
        <v>#REF!</v>
      </c>
    </row>
    <row r="22" spans="1:5" ht="36" customHeight="1">
      <c r="A22" s="259" t="s">
        <v>1268</v>
      </c>
      <c r="B22" s="260"/>
      <c r="C22" s="260"/>
      <c r="D22" s="238" t="str">
        <f t="shared" si="0"/>
        <v/>
      </c>
      <c r="E22" s="261" t="e">
        <f>IF(LEN(#REF!)=7,"是",IF(A22&lt;&gt;"",IF(SUM(B22:C22)&lt;&gt;0,"是","否"),"是"))</f>
        <v>#REF!</v>
      </c>
    </row>
    <row r="23" spans="1:5" ht="36" customHeight="1">
      <c r="A23" s="259" t="s">
        <v>1269</v>
      </c>
      <c r="B23" s="260">
        <v>1620</v>
      </c>
      <c r="C23" s="260">
        <v>2000</v>
      </c>
      <c r="D23" s="238">
        <f t="shared" si="0"/>
        <v>0.23499999999999999</v>
      </c>
      <c r="E23" s="261" t="e">
        <f>IF(LEN(#REF!)=7,"是",IF(A23&lt;&gt;"",IF(SUM(B23:C23)&lt;&gt;0,"是","否"),"是"))</f>
        <v>#REF!</v>
      </c>
    </row>
    <row r="24" spans="1:5" ht="36" customHeight="1">
      <c r="A24" s="259" t="s">
        <v>1270</v>
      </c>
      <c r="B24" s="260"/>
      <c r="C24" s="260"/>
      <c r="D24" s="238" t="str">
        <f t="shared" si="0"/>
        <v/>
      </c>
      <c r="E24" s="261" t="e">
        <f>IF(LEN(#REF!)=7,"是",IF(A24&lt;&gt;"",IF(SUM(B24:C24)&lt;&gt;0,"是","否"),"是"))</f>
        <v>#REF!</v>
      </c>
    </row>
    <row r="25" spans="1:5" ht="36" customHeight="1">
      <c r="A25" s="259" t="s">
        <v>1271</v>
      </c>
      <c r="B25" s="260"/>
      <c r="C25" s="260"/>
      <c r="D25" s="238" t="str">
        <f t="shared" si="0"/>
        <v/>
      </c>
      <c r="E25" s="261" t="e">
        <f>IF(LEN(#REF!)=7,"是",IF(A25&lt;&gt;"",IF(SUM(B25:C25)&lt;&gt;0,"是","否"),"是"))</f>
        <v>#REF!</v>
      </c>
    </row>
    <row r="26" spans="1:5" ht="36" customHeight="1">
      <c r="A26" s="259" t="s">
        <v>1515</v>
      </c>
      <c r="B26" s="260">
        <v>14257</v>
      </c>
      <c r="C26" s="260">
        <v>22500</v>
      </c>
      <c r="D26" s="238">
        <f t="shared" si="0"/>
        <v>0.57799999999999996</v>
      </c>
      <c r="E26" s="261" t="e">
        <f>IF(LEN(#REF!)=7,"是",IF(A26&lt;&gt;"",IF(SUM(B26:C26)&lt;&gt;0,"是","否"),"是"))</f>
        <v>#REF!</v>
      </c>
    </row>
    <row r="27" spans="1:5" ht="36" customHeight="1">
      <c r="A27" s="265"/>
      <c r="B27" s="264"/>
      <c r="C27" s="264"/>
      <c r="D27" s="238" t="str">
        <f t="shared" si="0"/>
        <v/>
      </c>
      <c r="E27" s="261" t="e">
        <f>IF(LEN(#REF!)=7,"是",IF(A27&lt;&gt;"",IF(SUM(B27:C27)&lt;&gt;0,"是","否"),"是"))</f>
        <v>#REF!</v>
      </c>
    </row>
    <row r="28" spans="1:5" ht="36" customHeight="1">
      <c r="A28" s="266" t="s">
        <v>1516</v>
      </c>
      <c r="B28" s="260">
        <f>SUM(B4,B5,B6,B7,B8,B9,B15,B16,B19,B20,B21,B22,B23,B24,B25,B26)</f>
        <v>102864</v>
      </c>
      <c r="C28" s="260">
        <f>SUM(C4,C5,C6,C7,C8,C9,C15,C16,C19,C20,C21,C22,C23,C24,C25,C26)</f>
        <v>85500</v>
      </c>
      <c r="D28" s="238">
        <f t="shared" si="0"/>
        <v>-0.16900000000000001</v>
      </c>
      <c r="E28" s="261" t="e">
        <f>IF(LEN(#REF!)=7,"是",IF(A28&lt;&gt;"",IF(SUM(B28:C28)&lt;&gt;0,"是","否"),"是"))</f>
        <v>#REF!</v>
      </c>
    </row>
    <row r="29" spans="1:5" ht="36" customHeight="1">
      <c r="A29" s="267" t="s">
        <v>32</v>
      </c>
      <c r="B29" s="268">
        <f>B30+B33+B34+B35</f>
        <v>55571</v>
      </c>
      <c r="C29" s="268">
        <f>C30+C33+C34+C35</f>
        <v>36677</v>
      </c>
      <c r="D29" s="269"/>
      <c r="E29" s="261" t="s">
        <v>1501</v>
      </c>
    </row>
    <row r="30" spans="1:5" ht="36" customHeight="1">
      <c r="A30" s="270" t="s">
        <v>1517</v>
      </c>
      <c r="B30" s="271">
        <v>722</v>
      </c>
      <c r="C30" s="271">
        <v>200</v>
      </c>
      <c r="D30" s="272"/>
      <c r="E30" s="261" t="s">
        <v>1518</v>
      </c>
    </row>
    <row r="31" spans="1:5" ht="36" customHeight="1">
      <c r="A31" s="270" t="s">
        <v>1275</v>
      </c>
      <c r="B31" s="271"/>
      <c r="C31" s="271"/>
      <c r="D31" s="272"/>
      <c r="E31" s="261" t="s">
        <v>1518</v>
      </c>
    </row>
    <row r="32" spans="1:5" ht="36" customHeight="1">
      <c r="A32" s="270" t="s">
        <v>1519</v>
      </c>
      <c r="B32" s="72"/>
      <c r="C32" s="271"/>
      <c r="D32" s="272"/>
      <c r="E32" s="261" t="s">
        <v>1518</v>
      </c>
    </row>
    <row r="33" spans="1:5" ht="36" customHeight="1">
      <c r="A33" s="270" t="s">
        <v>1520</v>
      </c>
      <c r="B33" s="271">
        <v>9849</v>
      </c>
      <c r="C33" s="273">
        <v>3477</v>
      </c>
      <c r="D33" s="272"/>
      <c r="E33" s="261" t="s">
        <v>1518</v>
      </c>
    </row>
    <row r="34" spans="1:5" ht="36" customHeight="1">
      <c r="A34" s="270" t="s">
        <v>36</v>
      </c>
      <c r="B34" s="271"/>
      <c r="C34" s="271"/>
      <c r="D34" s="272"/>
      <c r="E34" s="261" t="s">
        <v>1518</v>
      </c>
    </row>
    <row r="35" spans="1:5" s="121" customFormat="1" ht="36" customHeight="1">
      <c r="A35" s="274" t="s">
        <v>1277</v>
      </c>
      <c r="B35" s="240">
        <v>45000</v>
      </c>
      <c r="C35" s="236">
        <v>33000</v>
      </c>
      <c r="D35" s="275"/>
    </row>
    <row r="36" spans="1:5" ht="36" customHeight="1">
      <c r="A36" s="276" t="s">
        <v>40</v>
      </c>
      <c r="B36" s="268">
        <f>SUM(B28:B29)</f>
        <v>158435</v>
      </c>
      <c r="C36" s="268">
        <f>SUM(C28:C29)</f>
        <v>122177</v>
      </c>
      <c r="D36" s="269"/>
      <c r="E36" s="261" t="s">
        <v>1501</v>
      </c>
    </row>
  </sheetData>
  <mergeCells count="1">
    <mergeCell ref="A1:D1"/>
  </mergeCells>
  <phoneticPr fontId="82" type="noConversion"/>
  <conditionalFormatting sqref="A29:A32">
    <cfRule type="expression" dxfId="49" priority="4" stopIfTrue="1">
      <formula>"len($A:$A)=3"</formula>
    </cfRule>
  </conditionalFormatting>
  <conditionalFormatting sqref="C29:C30 B29:B32">
    <cfRule type="expression" dxfId="48" priority="1" stopIfTrue="1">
      <formula>"len($A:$A)=3"</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sheetPr codeName="Sheet12">
    <tabColor rgb="FF00B0F0"/>
  </sheetPr>
  <dimension ref="A1:F281"/>
  <sheetViews>
    <sheetView showGridLines="0" showZeros="0" view="pageBreakPreview" zoomScaleNormal="115" workbookViewId="0">
      <selection activeCell="C9" sqref="C9"/>
    </sheetView>
  </sheetViews>
  <sheetFormatPr defaultColWidth="9" defaultRowHeight="15"/>
  <cols>
    <col min="1" max="1" width="50.7265625" style="222" customWidth="1"/>
    <col min="2" max="3" width="20.6328125" style="222" customWidth="1"/>
    <col min="4" max="4" width="20.6328125" style="223" customWidth="1"/>
    <col min="5" max="5" width="3.7265625" style="224" hidden="1" customWidth="1"/>
    <col min="6" max="6" width="9" style="222" hidden="1" customWidth="1"/>
    <col min="7" max="16384" width="9" style="222"/>
  </cols>
  <sheetData>
    <row r="1" spans="1:6" ht="45" customHeight="1">
      <c r="A1" s="421" t="s">
        <v>1521</v>
      </c>
      <c r="B1" s="421"/>
      <c r="C1" s="421"/>
      <c r="D1" s="421"/>
    </row>
    <row r="2" spans="1:6" s="219" customFormat="1" ht="20.149999999999999" customHeight="1">
      <c r="A2" s="225"/>
      <c r="B2" s="225"/>
      <c r="C2" s="225"/>
      <c r="D2" s="226" t="s">
        <v>1</v>
      </c>
      <c r="E2" s="227"/>
    </row>
    <row r="3" spans="1:6" s="220" customFormat="1" ht="45" customHeight="1">
      <c r="A3" s="228" t="s">
        <v>2</v>
      </c>
      <c r="B3" s="229" t="s">
        <v>3</v>
      </c>
      <c r="C3" s="229" t="s">
        <v>4</v>
      </c>
      <c r="D3" s="229" t="s">
        <v>104</v>
      </c>
      <c r="E3" s="230" t="s">
        <v>43</v>
      </c>
      <c r="F3" s="220" t="s">
        <v>1522</v>
      </c>
    </row>
    <row r="4" spans="1:6" ht="36" customHeight="1">
      <c r="A4" s="231" t="s">
        <v>1280</v>
      </c>
      <c r="B4" s="202">
        <f>SUM(B5,B11,B17)</f>
        <v>0</v>
      </c>
      <c r="C4" s="202">
        <f>SUM(C5,C11,C17)</f>
        <v>0</v>
      </c>
      <c r="D4" s="232" t="str">
        <f t="shared" ref="D4:D67" si="0">IF(B4&gt;0,C4/B4-1,IF(B4&lt;0,-(C4/B4-1),""))</f>
        <v/>
      </c>
      <c r="E4" s="233" t="e">
        <f>IF(LEN(#REF!)=3,"是",IF(A4&lt;&gt;"",IF(SUM(B4:C4)&lt;&gt;0,"是","否"),"是"))</f>
        <v>#REF!</v>
      </c>
      <c r="F4" s="222" t="e">
        <f>IF(LEN(#REF!)=3,"类",IF(LEN(#REF!)=5,"款","项"))</f>
        <v>#REF!</v>
      </c>
    </row>
    <row r="5" spans="1:6" ht="36" customHeight="1">
      <c r="A5" s="234" t="s">
        <v>1281</v>
      </c>
      <c r="B5" s="202">
        <f>SUM(B6:B10)</f>
        <v>0</v>
      </c>
      <c r="C5" s="202">
        <f>SUM(C6:C10)</f>
        <v>0</v>
      </c>
      <c r="D5" s="232" t="str">
        <f t="shared" si="0"/>
        <v/>
      </c>
      <c r="E5" s="233" t="e">
        <f>IF(LEN(#REF!)=3,"是",IF(A5&lt;&gt;"",IF(SUM(B5:C5)&lt;&gt;0,"是","否"),"是"))</f>
        <v>#REF!</v>
      </c>
      <c r="F5" s="222" t="e">
        <f>IF(LEN(#REF!)=3,"类",IF(LEN(#REF!)=5,"款","项"))</f>
        <v>#REF!</v>
      </c>
    </row>
    <row r="6" spans="1:6" ht="36" customHeight="1">
      <c r="A6" s="235" t="s">
        <v>1282</v>
      </c>
      <c r="B6" s="236"/>
      <c r="C6" s="236"/>
      <c r="D6" s="232" t="str">
        <f t="shared" si="0"/>
        <v/>
      </c>
      <c r="E6" s="233" t="e">
        <f>IF(LEN(#REF!)=3,"是",IF(A6&lt;&gt;"",IF(SUM(B6:C6)&lt;&gt;0,"是","否"),"是"))</f>
        <v>#REF!</v>
      </c>
      <c r="F6" s="222" t="e">
        <f>IF(LEN(#REF!)=3,"类",IF(LEN(#REF!)=5,"款","项"))</f>
        <v>#REF!</v>
      </c>
    </row>
    <row r="7" spans="1:6" ht="36" customHeight="1">
      <c r="A7" s="235" t="s">
        <v>1283</v>
      </c>
      <c r="B7" s="236"/>
      <c r="C7" s="236"/>
      <c r="D7" s="232" t="str">
        <f t="shared" si="0"/>
        <v/>
      </c>
      <c r="E7" s="233" t="e">
        <f>IF(LEN(#REF!)=3,"是",IF(A7&lt;&gt;"",IF(SUM(B7:C7)&lt;&gt;0,"是","否"),"是"))</f>
        <v>#REF!</v>
      </c>
      <c r="F7" s="222" t="e">
        <f>IF(LEN(#REF!)=3,"类",IF(LEN(#REF!)=5,"款","项"))</f>
        <v>#REF!</v>
      </c>
    </row>
    <row r="8" spans="1:6" ht="36" customHeight="1">
      <c r="A8" s="235" t="s">
        <v>1284</v>
      </c>
      <c r="B8" s="158"/>
      <c r="C8" s="158"/>
      <c r="D8" s="232" t="str">
        <f t="shared" si="0"/>
        <v/>
      </c>
      <c r="E8" s="233" t="e">
        <f>IF(LEN(#REF!)=3,"是",IF(A8&lt;&gt;"",IF(SUM(B8:C8)&lt;&gt;0,"是","否"),"是"))</f>
        <v>#REF!</v>
      </c>
      <c r="F8" s="222" t="e">
        <f>IF(LEN(#REF!)=3,"类",IF(LEN(#REF!)=5,"款","项"))</f>
        <v>#REF!</v>
      </c>
    </row>
    <row r="9" spans="1:6" ht="36" customHeight="1">
      <c r="A9" s="235" t="s">
        <v>1285</v>
      </c>
      <c r="B9" s="236"/>
      <c r="C9" s="236"/>
      <c r="D9" s="232" t="str">
        <f t="shared" si="0"/>
        <v/>
      </c>
      <c r="E9" s="233" t="e">
        <f>IF(LEN(#REF!)=3,"是",IF(A9&lt;&gt;"",IF(SUM(B9:C9)&lt;&gt;0,"是","否"),"是"))</f>
        <v>#REF!</v>
      </c>
      <c r="F9" s="222" t="e">
        <f>IF(LEN(#REF!)=3,"类",IF(LEN(#REF!)=5,"款","项"))</f>
        <v>#REF!</v>
      </c>
    </row>
    <row r="10" spans="1:6" ht="36" customHeight="1">
      <c r="A10" s="235" t="s">
        <v>1286</v>
      </c>
      <c r="B10" s="158"/>
      <c r="C10" s="158"/>
      <c r="D10" s="232" t="str">
        <f t="shared" si="0"/>
        <v/>
      </c>
      <c r="E10" s="233" t="e">
        <f>IF(LEN(#REF!)=3,"是",IF(A10&lt;&gt;"",IF(SUM(B10:C10)&lt;&gt;0,"是","否"),"是"))</f>
        <v>#REF!</v>
      </c>
      <c r="F10" s="222" t="e">
        <f>IF(LEN(#REF!)=3,"类",IF(LEN(#REF!)=5,"款","项"))</f>
        <v>#REF!</v>
      </c>
    </row>
    <row r="11" spans="1:6" ht="36" customHeight="1">
      <c r="A11" s="234" t="s">
        <v>1287</v>
      </c>
      <c r="B11" s="237">
        <f>SUM(B12:B16)</f>
        <v>0</v>
      </c>
      <c r="C11" s="237">
        <f>SUM(C12:C16)</f>
        <v>0</v>
      </c>
      <c r="D11" s="232" t="str">
        <f t="shared" si="0"/>
        <v/>
      </c>
      <c r="E11" s="233" t="e">
        <f>IF(LEN(#REF!)=3,"是",IF(A11&lt;&gt;"",IF(SUM(B11:C11)&lt;&gt;0,"是","否"),"是"))</f>
        <v>#REF!</v>
      </c>
      <c r="F11" s="222" t="e">
        <f>IF(LEN(#REF!)=3,"类",IF(LEN(#REF!)=5,"款","项"))</f>
        <v>#REF!</v>
      </c>
    </row>
    <row r="12" spans="1:6" ht="36" customHeight="1">
      <c r="A12" s="235" t="s">
        <v>1288</v>
      </c>
      <c r="B12" s="236"/>
      <c r="C12" s="236"/>
      <c r="D12" s="232" t="str">
        <f t="shared" si="0"/>
        <v/>
      </c>
      <c r="E12" s="233" t="e">
        <f>IF(LEN(#REF!)=3,"是",IF(A12&lt;&gt;"",IF(SUM(B12:C12)&lt;&gt;0,"是","否"),"是"))</f>
        <v>#REF!</v>
      </c>
      <c r="F12" s="222" t="e">
        <f>IF(LEN(#REF!)=3,"类",IF(LEN(#REF!)=5,"款","项"))</f>
        <v>#REF!</v>
      </c>
    </row>
    <row r="13" spans="1:6" ht="36" customHeight="1">
      <c r="A13" s="235" t="s">
        <v>1289</v>
      </c>
      <c r="B13" s="236"/>
      <c r="C13" s="236"/>
      <c r="D13" s="232" t="str">
        <f t="shared" si="0"/>
        <v/>
      </c>
      <c r="E13" s="233" t="e">
        <f>IF(LEN(#REF!)=3,"是",IF(A13&lt;&gt;"",IF(SUM(B13:C13)&lt;&gt;0,"是","否"),"是"))</f>
        <v>#REF!</v>
      </c>
      <c r="F13" s="222" t="e">
        <f>IF(LEN(#REF!)=3,"类",IF(LEN(#REF!)=5,"款","项"))</f>
        <v>#REF!</v>
      </c>
    </row>
    <row r="14" spans="1:6" ht="36" customHeight="1">
      <c r="A14" s="235" t="s">
        <v>1290</v>
      </c>
      <c r="B14" s="236"/>
      <c r="C14" s="236"/>
      <c r="D14" s="232" t="str">
        <f t="shared" si="0"/>
        <v/>
      </c>
      <c r="E14" s="233" t="e">
        <f>IF(LEN(#REF!)=3,"是",IF(A14&lt;&gt;"",IF(SUM(B14:C14)&lt;&gt;0,"是","否"),"是"))</f>
        <v>#REF!</v>
      </c>
      <c r="F14" s="222" t="e">
        <f>IF(LEN(#REF!)=3,"类",IF(LEN(#REF!)=5,"款","项"))</f>
        <v>#REF!</v>
      </c>
    </row>
    <row r="15" spans="1:6" ht="36" customHeight="1">
      <c r="A15" s="235" t="s">
        <v>1291</v>
      </c>
      <c r="B15" s="236"/>
      <c r="C15" s="236"/>
      <c r="D15" s="232" t="str">
        <f t="shared" si="0"/>
        <v/>
      </c>
      <c r="E15" s="233" t="e">
        <f>IF(LEN(#REF!)=3,"是",IF(A15&lt;&gt;"",IF(SUM(B15:C15)&lt;&gt;0,"是","否"),"是"))</f>
        <v>#REF!</v>
      </c>
      <c r="F15" s="222" t="e">
        <f>IF(LEN(#REF!)=3,"类",IF(LEN(#REF!)=5,"款","项"))</f>
        <v>#REF!</v>
      </c>
    </row>
    <row r="16" spans="1:6" ht="36" customHeight="1">
      <c r="A16" s="235" t="s">
        <v>1292</v>
      </c>
      <c r="B16" s="236"/>
      <c r="C16" s="236"/>
      <c r="D16" s="232" t="str">
        <f t="shared" si="0"/>
        <v/>
      </c>
      <c r="E16" s="233" t="e">
        <f>IF(LEN(#REF!)=3,"是",IF(A16&lt;&gt;"",IF(SUM(B16:C16)&lt;&gt;0,"是","否"),"是"))</f>
        <v>#REF!</v>
      </c>
      <c r="F16" s="222" t="e">
        <f>IF(LEN(#REF!)=3,"类",IF(LEN(#REF!)=5,"款","项"))</f>
        <v>#REF!</v>
      </c>
    </row>
    <row r="17" spans="1:6" ht="36" customHeight="1">
      <c r="A17" s="234" t="s">
        <v>1293</v>
      </c>
      <c r="B17" s="237">
        <f>SUM(B18:B19)</f>
        <v>0</v>
      </c>
      <c r="C17" s="237">
        <f>SUM(C18:C19)</f>
        <v>0</v>
      </c>
      <c r="D17" s="232" t="str">
        <f t="shared" si="0"/>
        <v/>
      </c>
      <c r="E17" s="233" t="e">
        <f>IF(LEN(#REF!)=3,"是",IF(A17&lt;&gt;"",IF(SUM(B17:C17)&lt;&gt;0,"是","否"),"是"))</f>
        <v>#REF!</v>
      </c>
      <c r="F17" s="222" t="e">
        <f>IF(LEN(#REF!)=3,"类",IF(LEN(#REF!)=5,"款","项"))</f>
        <v>#REF!</v>
      </c>
    </row>
    <row r="18" spans="1:6" ht="36" customHeight="1">
      <c r="A18" s="235" t="s">
        <v>1294</v>
      </c>
      <c r="B18" s="236"/>
      <c r="C18" s="236"/>
      <c r="D18" s="232" t="str">
        <f t="shared" si="0"/>
        <v/>
      </c>
      <c r="E18" s="233" t="e">
        <f>IF(LEN(#REF!)=3,"是",IF(A18&lt;&gt;"",IF(SUM(B18:C18)&lt;&gt;0,"是","否"),"是"))</f>
        <v>#REF!</v>
      </c>
      <c r="F18" s="222" t="e">
        <f>IF(LEN(#REF!)=3,"类",IF(LEN(#REF!)=5,"款","项"))</f>
        <v>#REF!</v>
      </c>
    </row>
    <row r="19" spans="1:6" ht="36" customHeight="1">
      <c r="A19" s="235" t="s">
        <v>1295</v>
      </c>
      <c r="B19" s="236"/>
      <c r="C19" s="236"/>
      <c r="D19" s="232" t="str">
        <f t="shared" si="0"/>
        <v/>
      </c>
      <c r="E19" s="233" t="e">
        <f>IF(LEN(#REF!)=3,"是",IF(A19&lt;&gt;"",IF(SUM(B19:C19)&lt;&gt;0,"是","否"),"是"))</f>
        <v>#REF!</v>
      </c>
      <c r="F19" s="222" t="e">
        <f>IF(LEN(#REF!)=3,"类",IF(LEN(#REF!)=5,"款","项"))</f>
        <v>#REF!</v>
      </c>
    </row>
    <row r="20" spans="1:6" ht="36" customHeight="1">
      <c r="A20" s="231" t="s">
        <v>1296</v>
      </c>
      <c r="B20" s="202">
        <f>SUM(B21,B25,B29)</f>
        <v>87</v>
      </c>
      <c r="C20" s="202">
        <f>SUM(C21,C25,C29)</f>
        <v>0</v>
      </c>
      <c r="D20" s="232">
        <f t="shared" si="0"/>
        <v>-1</v>
      </c>
      <c r="E20" s="233" t="e">
        <f>IF(LEN(#REF!)=3,"是",IF(A20&lt;&gt;"",IF(SUM(B20:C20)&lt;&gt;0,"是","否"),"是"))</f>
        <v>#REF!</v>
      </c>
      <c r="F20" s="222" t="e">
        <f>IF(LEN(#REF!)=3,"类",IF(LEN(#REF!)=5,"款","项"))</f>
        <v>#REF!</v>
      </c>
    </row>
    <row r="21" spans="1:6" ht="36" customHeight="1">
      <c r="A21" s="234" t="s">
        <v>1297</v>
      </c>
      <c r="B21" s="237">
        <f>SUM(B22:B24)</f>
        <v>87</v>
      </c>
      <c r="C21" s="237">
        <f>SUM(C22:C24)</f>
        <v>0</v>
      </c>
      <c r="D21" s="232">
        <f t="shared" si="0"/>
        <v>-1</v>
      </c>
      <c r="E21" s="233" t="e">
        <f>IF(LEN(#REF!)=3,"是",IF(A21&lt;&gt;"",IF(SUM(B21:C21)&lt;&gt;0,"是","否"),"是"))</f>
        <v>#REF!</v>
      </c>
      <c r="F21" s="222" t="e">
        <f>IF(LEN(#REF!)=3,"类",IF(LEN(#REF!)=5,"款","项"))</f>
        <v>#REF!</v>
      </c>
    </row>
    <row r="22" spans="1:6" ht="36" customHeight="1">
      <c r="A22" s="235" t="s">
        <v>1298</v>
      </c>
      <c r="B22" s="236">
        <v>62</v>
      </c>
      <c r="C22" s="236"/>
      <c r="D22" s="232">
        <f t="shared" si="0"/>
        <v>-1</v>
      </c>
      <c r="E22" s="233" t="e">
        <f>IF(LEN(#REF!)=3,"是",IF(A22&lt;&gt;"",IF(SUM(B22:C22)&lt;&gt;0,"是","否"),"是"))</f>
        <v>#REF!</v>
      </c>
      <c r="F22" s="222" t="e">
        <f>IF(LEN(#REF!)=3,"类",IF(LEN(#REF!)=5,"款","项"))</f>
        <v>#REF!</v>
      </c>
    </row>
    <row r="23" spans="1:6" ht="36" customHeight="1">
      <c r="A23" s="235" t="s">
        <v>1299</v>
      </c>
      <c r="B23" s="236">
        <v>25</v>
      </c>
      <c r="C23" s="236"/>
      <c r="D23" s="232">
        <f t="shared" si="0"/>
        <v>-1</v>
      </c>
      <c r="E23" s="233" t="e">
        <f>IF(LEN(#REF!)=3,"是",IF(A23&lt;&gt;"",IF(SUM(B23:C23)&lt;&gt;0,"是","否"),"是"))</f>
        <v>#REF!</v>
      </c>
      <c r="F23" s="222" t="e">
        <f>IF(LEN(#REF!)=3,"类",IF(LEN(#REF!)=5,"款","项"))</f>
        <v>#REF!</v>
      </c>
    </row>
    <row r="24" spans="1:6" ht="36" customHeight="1">
      <c r="A24" s="235" t="s">
        <v>1300</v>
      </c>
      <c r="B24" s="236"/>
      <c r="C24" s="236"/>
      <c r="D24" s="232" t="str">
        <f t="shared" si="0"/>
        <v/>
      </c>
      <c r="E24" s="233" t="e">
        <f>IF(LEN(#REF!)=3,"是",IF(A24&lt;&gt;"",IF(SUM(B24:C24)&lt;&gt;0,"是","否"),"是"))</f>
        <v>#REF!</v>
      </c>
      <c r="F24" s="222" t="e">
        <f>IF(LEN(#REF!)=3,"类",IF(LEN(#REF!)=5,"款","项"))</f>
        <v>#REF!</v>
      </c>
    </row>
    <row r="25" spans="1:6" ht="36" customHeight="1">
      <c r="A25" s="234" t="s">
        <v>1301</v>
      </c>
      <c r="B25" s="237">
        <f>SUM(B26:B28)</f>
        <v>0</v>
      </c>
      <c r="C25" s="237">
        <f>SUM(C26:C28)</f>
        <v>0</v>
      </c>
      <c r="D25" s="232" t="str">
        <f t="shared" si="0"/>
        <v/>
      </c>
      <c r="E25" s="233" t="e">
        <f>IF(LEN(#REF!)=3,"是",IF(A25&lt;&gt;"",IF(SUM(B25:C25)&lt;&gt;0,"是","否"),"是"))</f>
        <v>#REF!</v>
      </c>
      <c r="F25" s="222" t="e">
        <f>IF(LEN(#REF!)=3,"类",IF(LEN(#REF!)=5,"款","项"))</f>
        <v>#REF!</v>
      </c>
    </row>
    <row r="26" spans="1:6" ht="36" customHeight="1">
      <c r="A26" s="235" t="s">
        <v>1298</v>
      </c>
      <c r="B26" s="236"/>
      <c r="C26" s="236"/>
      <c r="D26" s="232" t="str">
        <f t="shared" si="0"/>
        <v/>
      </c>
      <c r="E26" s="233" t="e">
        <f>IF(LEN(#REF!)=3,"是",IF(A26&lt;&gt;"",IF(SUM(B26:C26)&lt;&gt;0,"是","否"),"是"))</f>
        <v>#REF!</v>
      </c>
      <c r="F26" s="222" t="e">
        <f>IF(LEN(#REF!)=3,"类",IF(LEN(#REF!)=5,"款","项"))</f>
        <v>#REF!</v>
      </c>
    </row>
    <row r="27" spans="1:6" ht="36" customHeight="1">
      <c r="A27" s="235" t="s">
        <v>1299</v>
      </c>
      <c r="B27" s="236"/>
      <c r="C27" s="236"/>
      <c r="D27" s="232" t="str">
        <f t="shared" si="0"/>
        <v/>
      </c>
      <c r="E27" s="233" t="e">
        <f>IF(LEN(#REF!)=3,"是",IF(A27&lt;&gt;"",IF(SUM(B27:C27)&lt;&gt;0,"是","否"),"是"))</f>
        <v>#REF!</v>
      </c>
      <c r="F27" s="222" t="e">
        <f>IF(LEN(#REF!)=3,"类",IF(LEN(#REF!)=5,"款","项"))</f>
        <v>#REF!</v>
      </c>
    </row>
    <row r="28" spans="1:6" ht="36" customHeight="1">
      <c r="A28" s="235" t="s">
        <v>1302</v>
      </c>
      <c r="B28" s="236"/>
      <c r="C28" s="236"/>
      <c r="D28" s="232" t="str">
        <f t="shared" si="0"/>
        <v/>
      </c>
      <c r="E28" s="233" t="e">
        <f>IF(LEN(#REF!)=3,"是",IF(A28&lt;&gt;"",IF(SUM(B28:C28)&lt;&gt;0,"是","否"),"是"))</f>
        <v>#REF!</v>
      </c>
      <c r="F28" s="222" t="e">
        <f>IF(LEN(#REF!)=3,"类",IF(LEN(#REF!)=5,"款","项"))</f>
        <v>#REF!</v>
      </c>
    </row>
    <row r="29" spans="1:6" s="221" customFormat="1" ht="36" customHeight="1">
      <c r="A29" s="234" t="s">
        <v>1303</v>
      </c>
      <c r="B29" s="237">
        <f>SUM(B30:B31)</f>
        <v>0</v>
      </c>
      <c r="C29" s="237">
        <f>SUM(C30:C31)</f>
        <v>0</v>
      </c>
      <c r="D29" s="232" t="str">
        <f t="shared" si="0"/>
        <v/>
      </c>
      <c r="E29" s="233" t="e">
        <f>IF(LEN(#REF!)=3,"是",IF(A29&lt;&gt;"",IF(SUM(B29:C29)&lt;&gt;0,"是","否"),"是"))</f>
        <v>#REF!</v>
      </c>
      <c r="F29" s="222" t="e">
        <f>IF(LEN(#REF!)=3,"类",IF(LEN(#REF!)=5,"款","项"))</f>
        <v>#REF!</v>
      </c>
    </row>
    <row r="30" spans="1:6" ht="36" customHeight="1">
      <c r="A30" s="235" t="s">
        <v>1299</v>
      </c>
      <c r="B30" s="236"/>
      <c r="C30" s="236"/>
      <c r="D30" s="232" t="str">
        <f t="shared" si="0"/>
        <v/>
      </c>
      <c r="E30" s="233" t="e">
        <f>IF(LEN(#REF!)=3,"是",IF(A30&lt;&gt;"",IF(SUM(B30:C30)&lt;&gt;0,"是","否"),"是"))</f>
        <v>#REF!</v>
      </c>
      <c r="F30" s="222" t="e">
        <f>IF(LEN(#REF!)=3,"类",IF(LEN(#REF!)=5,"款","项"))</f>
        <v>#REF!</v>
      </c>
    </row>
    <row r="31" spans="1:6" ht="36" customHeight="1">
      <c r="A31" s="235" t="s">
        <v>1304</v>
      </c>
      <c r="B31" s="236"/>
      <c r="C31" s="236"/>
      <c r="D31" s="232" t="str">
        <f t="shared" si="0"/>
        <v/>
      </c>
      <c r="E31" s="233" t="e">
        <f>IF(LEN(#REF!)=3,"是",IF(A31&lt;&gt;"",IF(SUM(B31:C31)&lt;&gt;0,"是","否"),"是"))</f>
        <v>#REF!</v>
      </c>
      <c r="F31" s="222" t="e">
        <f>IF(LEN(#REF!)=3,"类",IF(LEN(#REF!)=5,"款","项"))</f>
        <v>#REF!</v>
      </c>
    </row>
    <row r="32" spans="1:6" ht="36" customHeight="1">
      <c r="A32" s="231" t="s">
        <v>1305</v>
      </c>
      <c r="B32" s="202">
        <f>SUM(B33,B38)</f>
        <v>0</v>
      </c>
      <c r="C32" s="202">
        <f>SUM(C33,C38)</f>
        <v>0</v>
      </c>
      <c r="D32" s="232" t="str">
        <f t="shared" si="0"/>
        <v/>
      </c>
      <c r="E32" s="233" t="e">
        <f>IF(LEN(#REF!)=3,"是",IF(A32&lt;&gt;"",IF(SUM(B32:C32)&lt;&gt;0,"是","否"),"是"))</f>
        <v>#REF!</v>
      </c>
      <c r="F32" s="222" t="e">
        <f>IF(LEN(#REF!)=3,"类",IF(LEN(#REF!)=5,"款","项"))</f>
        <v>#REF!</v>
      </c>
    </row>
    <row r="33" spans="1:6" ht="36" customHeight="1">
      <c r="A33" s="234" t="s">
        <v>1306</v>
      </c>
      <c r="B33" s="237">
        <f>SUM(B34:B37)</f>
        <v>0</v>
      </c>
      <c r="C33" s="237">
        <f>SUM(C34:C37)</f>
        <v>0</v>
      </c>
      <c r="D33" s="232" t="str">
        <f t="shared" si="0"/>
        <v/>
      </c>
      <c r="E33" s="233" t="e">
        <f>IF(LEN(#REF!)=3,"是",IF(A33&lt;&gt;"",IF(SUM(B33:C33)&lt;&gt;0,"是","否"),"是"))</f>
        <v>#REF!</v>
      </c>
      <c r="F33" s="222" t="e">
        <f>IF(LEN(#REF!)=3,"类",IF(LEN(#REF!)=5,"款","项"))</f>
        <v>#REF!</v>
      </c>
    </row>
    <row r="34" spans="1:6" ht="36" customHeight="1">
      <c r="A34" s="235" t="s">
        <v>1307</v>
      </c>
      <c r="B34" s="236"/>
      <c r="C34" s="236"/>
      <c r="D34" s="232" t="str">
        <f t="shared" si="0"/>
        <v/>
      </c>
      <c r="E34" s="233" t="e">
        <f>IF(LEN(#REF!)=3,"是",IF(A34&lt;&gt;"",IF(SUM(B34:C34)&lt;&gt;0,"是","否"),"是"))</f>
        <v>#REF!</v>
      </c>
      <c r="F34" s="222" t="e">
        <f>IF(LEN(#REF!)=3,"类",IF(LEN(#REF!)=5,"款","项"))</f>
        <v>#REF!</v>
      </c>
    </row>
    <row r="35" spans="1:6" ht="36" customHeight="1">
      <c r="A35" s="235" t="s">
        <v>1308</v>
      </c>
      <c r="B35" s="236"/>
      <c r="C35" s="236"/>
      <c r="D35" s="232" t="str">
        <f t="shared" si="0"/>
        <v/>
      </c>
      <c r="E35" s="233" t="e">
        <f>IF(LEN(#REF!)=3,"是",IF(A35&lt;&gt;"",IF(SUM(B35:C35)&lt;&gt;0,"是","否"),"是"))</f>
        <v>#REF!</v>
      </c>
      <c r="F35" s="222" t="e">
        <f>IF(LEN(#REF!)=3,"类",IF(LEN(#REF!)=5,"款","项"))</f>
        <v>#REF!</v>
      </c>
    </row>
    <row r="36" spans="1:6" ht="36" customHeight="1">
      <c r="A36" s="235" t="s">
        <v>1309</v>
      </c>
      <c r="B36" s="236"/>
      <c r="C36" s="236"/>
      <c r="D36" s="232" t="str">
        <f t="shared" si="0"/>
        <v/>
      </c>
      <c r="E36" s="233" t="e">
        <f>IF(LEN(#REF!)=3,"是",IF(A36&lt;&gt;"",IF(SUM(B36:C36)&lt;&gt;0,"是","否"),"是"))</f>
        <v>#REF!</v>
      </c>
      <c r="F36" s="222" t="e">
        <f>IF(LEN(#REF!)=3,"类",IF(LEN(#REF!)=5,"款","项"))</f>
        <v>#REF!</v>
      </c>
    </row>
    <row r="37" spans="1:6" s="221" customFormat="1" ht="36" customHeight="1">
      <c r="A37" s="235" t="s">
        <v>1310</v>
      </c>
      <c r="B37" s="236"/>
      <c r="C37" s="236"/>
      <c r="D37" s="232" t="str">
        <f t="shared" si="0"/>
        <v/>
      </c>
      <c r="E37" s="233" t="e">
        <f>IF(LEN(#REF!)=3,"是",IF(A37&lt;&gt;"",IF(SUM(B37:C37)&lt;&gt;0,"是","否"),"是"))</f>
        <v>#REF!</v>
      </c>
      <c r="F37" s="222" t="e">
        <f>IF(LEN(#REF!)=3,"类",IF(LEN(#REF!)=5,"款","项"))</f>
        <v>#REF!</v>
      </c>
    </row>
    <row r="38" spans="1:6" ht="36" customHeight="1">
      <c r="A38" s="234" t="s">
        <v>1311</v>
      </c>
      <c r="B38" s="237">
        <f>SUM(B39:B42)</f>
        <v>0</v>
      </c>
      <c r="C38" s="237">
        <f>SUM(C39:C42)</f>
        <v>0</v>
      </c>
      <c r="D38" s="232" t="str">
        <f t="shared" si="0"/>
        <v/>
      </c>
      <c r="E38" s="233" t="e">
        <f>IF(LEN(#REF!)=3,"是",IF(A38&lt;&gt;"",IF(SUM(B38:C38)&lt;&gt;0,"是","否"),"是"))</f>
        <v>#REF!</v>
      </c>
      <c r="F38" s="222" t="e">
        <f>IF(LEN(#REF!)=3,"类",IF(LEN(#REF!)=5,"款","项"))</f>
        <v>#REF!</v>
      </c>
    </row>
    <row r="39" spans="1:6" ht="36" customHeight="1">
      <c r="A39" s="235" t="s">
        <v>1312</v>
      </c>
      <c r="B39" s="236"/>
      <c r="C39" s="236"/>
      <c r="D39" s="232" t="str">
        <f t="shared" si="0"/>
        <v/>
      </c>
      <c r="E39" s="233" t="e">
        <f>IF(LEN(#REF!)=3,"是",IF(A39&lt;&gt;"",IF(SUM(B39:C39)&lt;&gt;0,"是","否"),"是"))</f>
        <v>#REF!</v>
      </c>
      <c r="F39" s="222" t="e">
        <f>IF(LEN(#REF!)=3,"类",IF(LEN(#REF!)=5,"款","项"))</f>
        <v>#REF!</v>
      </c>
    </row>
    <row r="40" spans="1:6" ht="36" customHeight="1">
      <c r="A40" s="235" t="s">
        <v>1313</v>
      </c>
      <c r="B40" s="236"/>
      <c r="C40" s="236"/>
      <c r="D40" s="232" t="str">
        <f t="shared" si="0"/>
        <v/>
      </c>
      <c r="E40" s="233" t="e">
        <f>IF(LEN(#REF!)=3,"是",IF(A40&lt;&gt;"",IF(SUM(B40:C40)&lt;&gt;0,"是","否"),"是"))</f>
        <v>#REF!</v>
      </c>
      <c r="F40" s="222" t="e">
        <f>IF(LEN(#REF!)=3,"类",IF(LEN(#REF!)=5,"款","项"))</f>
        <v>#REF!</v>
      </c>
    </row>
    <row r="41" spans="1:6" ht="36" customHeight="1">
      <c r="A41" s="235" t="s">
        <v>1314</v>
      </c>
      <c r="B41" s="236"/>
      <c r="C41" s="236"/>
      <c r="D41" s="232" t="str">
        <f t="shared" si="0"/>
        <v/>
      </c>
      <c r="E41" s="233" t="e">
        <f>IF(LEN(#REF!)=3,"是",IF(A41&lt;&gt;"",IF(SUM(B41:C41)&lt;&gt;0,"是","否"),"是"))</f>
        <v>#REF!</v>
      </c>
      <c r="F41" s="222" t="e">
        <f>IF(LEN(#REF!)=3,"类",IF(LEN(#REF!)=5,"款","项"))</f>
        <v>#REF!</v>
      </c>
    </row>
    <row r="42" spans="1:6" ht="36" customHeight="1">
      <c r="A42" s="235" t="s">
        <v>1315</v>
      </c>
      <c r="B42" s="236"/>
      <c r="C42" s="236"/>
      <c r="D42" s="232" t="str">
        <f t="shared" si="0"/>
        <v/>
      </c>
      <c r="E42" s="233" t="e">
        <f>IF(LEN(#REF!)=3,"是",IF(A42&lt;&gt;"",IF(SUM(B42:C42)&lt;&gt;0,"是","否"),"是"))</f>
        <v>#REF!</v>
      </c>
      <c r="F42" s="222" t="e">
        <f>IF(LEN(#REF!)=3,"类",IF(LEN(#REF!)=5,"款","项"))</f>
        <v>#REF!</v>
      </c>
    </row>
    <row r="43" spans="1:6" ht="36" customHeight="1">
      <c r="A43" s="231" t="s">
        <v>1316</v>
      </c>
      <c r="B43" s="202">
        <f>SUM(B44,B60,B64,B65,B71,B75,B79,B83,B89,B92)</f>
        <v>68022</v>
      </c>
      <c r="C43" s="202">
        <f>SUM(C44,C60,C64,C65,C71,C75,C79,C83,C89,C92)</f>
        <v>56177</v>
      </c>
      <c r="D43" s="238">
        <f t="shared" si="0"/>
        <v>-0.17399999999999999</v>
      </c>
      <c r="E43" s="233" t="e">
        <f>IF(LEN(#REF!)=3,"是",IF(A43&lt;&gt;"",IF(SUM(B43:C43)&lt;&gt;0,"是","否"),"是"))</f>
        <v>#REF!</v>
      </c>
      <c r="F43" s="222" t="e">
        <f>IF(LEN(#REF!)=3,"类",IF(LEN(#REF!)=5,"款","项"))</f>
        <v>#REF!</v>
      </c>
    </row>
    <row r="44" spans="1:6" ht="36" customHeight="1">
      <c r="A44" s="239" t="s">
        <v>1317</v>
      </c>
      <c r="B44" s="240">
        <f>SUM(B45:B59)</f>
        <v>68002</v>
      </c>
      <c r="C44" s="201">
        <f>SUM(C45:C59)</f>
        <v>56177</v>
      </c>
      <c r="D44" s="232">
        <f t="shared" si="0"/>
        <v>-0.17399999999999999</v>
      </c>
      <c r="E44" s="233" t="e">
        <f>IF(LEN(#REF!)=3,"是",IF(A44&lt;&gt;"",IF(SUM(B44:C44)&lt;&gt;0,"是","否"),"是"))</f>
        <v>#REF!</v>
      </c>
      <c r="F44" s="222" t="e">
        <f>IF(LEN(#REF!)=3,"类",IF(LEN(#REF!)=5,"款","项"))</f>
        <v>#REF!</v>
      </c>
    </row>
    <row r="45" spans="1:6" ht="36" customHeight="1">
      <c r="A45" s="235" t="s">
        <v>1318</v>
      </c>
      <c r="B45" s="236">
        <v>55758</v>
      </c>
      <c r="C45" s="158">
        <v>56177</v>
      </c>
      <c r="D45" s="232">
        <f t="shared" si="0"/>
        <v>8.0000000000000002E-3</v>
      </c>
      <c r="E45" s="233" t="e">
        <f>IF(LEN(#REF!)=3,"是",IF(A45&lt;&gt;"",IF(SUM(B45:C45)&lt;&gt;0,"是","否"),"是"))</f>
        <v>#REF!</v>
      </c>
      <c r="F45" s="222" t="e">
        <f>IF(LEN(#REF!)=3,"类",IF(LEN(#REF!)=5,"款","项"))</f>
        <v>#REF!</v>
      </c>
    </row>
    <row r="46" spans="1:6" ht="36" customHeight="1">
      <c r="A46" s="235" t="s">
        <v>1319</v>
      </c>
      <c r="B46" s="236">
        <v>10715</v>
      </c>
      <c r="C46" s="158"/>
      <c r="D46" s="232">
        <f t="shared" si="0"/>
        <v>-1</v>
      </c>
      <c r="E46" s="233" t="e">
        <f>IF(LEN(#REF!)=3,"是",IF(A46&lt;&gt;"",IF(SUM(B46:C46)&lt;&gt;0,"是","否"),"是"))</f>
        <v>#REF!</v>
      </c>
      <c r="F46" s="222" t="e">
        <f>IF(LEN(#REF!)=3,"类",IF(LEN(#REF!)=5,"款","项"))</f>
        <v>#REF!</v>
      </c>
    </row>
    <row r="47" spans="1:6" ht="36" customHeight="1">
      <c r="A47" s="235" t="s">
        <v>1320</v>
      </c>
      <c r="B47" s="236"/>
      <c r="C47" s="158"/>
      <c r="D47" s="232" t="str">
        <f t="shared" si="0"/>
        <v/>
      </c>
      <c r="E47" s="233" t="e">
        <f>IF(LEN(#REF!)=3,"是",IF(A47&lt;&gt;"",IF(SUM(B47:C47)&lt;&gt;0,"是","否"),"是"))</f>
        <v>#REF!</v>
      </c>
      <c r="F47" s="222" t="e">
        <f>IF(LEN(#REF!)=3,"类",IF(LEN(#REF!)=5,"款","项"))</f>
        <v>#REF!</v>
      </c>
    </row>
    <row r="48" spans="1:6" ht="36" customHeight="1">
      <c r="A48" s="235" t="s">
        <v>1321</v>
      </c>
      <c r="B48" s="236">
        <v>50</v>
      </c>
      <c r="C48" s="158"/>
      <c r="D48" s="232">
        <f t="shared" si="0"/>
        <v>-1</v>
      </c>
      <c r="E48" s="233" t="e">
        <f>IF(LEN(#REF!)=3,"是",IF(A48&lt;&gt;"",IF(SUM(B48:C48)&lt;&gt;0,"是","否"),"是"))</f>
        <v>#REF!</v>
      </c>
      <c r="F48" s="222" t="e">
        <f>IF(LEN(#REF!)=3,"类",IF(LEN(#REF!)=5,"款","项"))</f>
        <v>#REF!</v>
      </c>
    </row>
    <row r="49" spans="1:6" ht="36" customHeight="1">
      <c r="A49" s="235" t="s">
        <v>1322</v>
      </c>
      <c r="B49" s="236"/>
      <c r="C49" s="158"/>
      <c r="D49" s="232" t="str">
        <f t="shared" si="0"/>
        <v/>
      </c>
      <c r="E49" s="233" t="e">
        <f>IF(LEN(#REF!)=3,"是",IF(A49&lt;&gt;"",IF(SUM(B49:C49)&lt;&gt;0,"是","否"),"是"))</f>
        <v>#REF!</v>
      </c>
      <c r="F49" s="222" t="e">
        <f>IF(LEN(#REF!)=3,"类",IF(LEN(#REF!)=5,"款","项"))</f>
        <v>#REF!</v>
      </c>
    </row>
    <row r="50" spans="1:6" ht="36" customHeight="1">
      <c r="A50" s="235" t="s">
        <v>1323</v>
      </c>
      <c r="B50" s="236">
        <v>740</v>
      </c>
      <c r="C50" s="158"/>
      <c r="D50" s="232">
        <f t="shared" si="0"/>
        <v>-1</v>
      </c>
      <c r="E50" s="233" t="e">
        <f>IF(LEN(#REF!)=3,"是",IF(A50&lt;&gt;"",IF(SUM(B50:C50)&lt;&gt;0,"是","否"),"是"))</f>
        <v>#REF!</v>
      </c>
      <c r="F50" s="222" t="e">
        <f>IF(LEN(#REF!)=3,"类",IF(LEN(#REF!)=5,"款","项"))</f>
        <v>#REF!</v>
      </c>
    </row>
    <row r="51" spans="1:6" ht="36" customHeight="1">
      <c r="A51" s="235" t="s">
        <v>1324</v>
      </c>
      <c r="B51" s="236"/>
      <c r="C51" s="236"/>
      <c r="D51" s="232" t="str">
        <f t="shared" si="0"/>
        <v/>
      </c>
      <c r="E51" s="233" t="e">
        <f>IF(LEN(#REF!)=3,"是",IF(A51&lt;&gt;"",IF(SUM(B51:C51)&lt;&gt;0,"是","否"),"是"))</f>
        <v>#REF!</v>
      </c>
      <c r="F51" s="222" t="e">
        <f>IF(LEN(#REF!)=3,"类",IF(LEN(#REF!)=5,"款","项"))</f>
        <v>#REF!</v>
      </c>
    </row>
    <row r="52" spans="1:6" ht="36" customHeight="1">
      <c r="A52" s="235" t="s">
        <v>1325</v>
      </c>
      <c r="B52" s="236"/>
      <c r="C52" s="236"/>
      <c r="D52" s="232" t="str">
        <f t="shared" si="0"/>
        <v/>
      </c>
      <c r="E52" s="233" t="e">
        <f>IF(LEN(#REF!)=3,"是",IF(A52&lt;&gt;"",IF(SUM(B52:C52)&lt;&gt;0,"是","否"),"是"))</f>
        <v>#REF!</v>
      </c>
      <c r="F52" s="222" t="e">
        <f>IF(LEN(#REF!)=3,"类",IF(LEN(#REF!)=5,"款","项"))</f>
        <v>#REF!</v>
      </c>
    </row>
    <row r="53" spans="1:6" ht="36" customHeight="1">
      <c r="A53" s="235" t="s">
        <v>1326</v>
      </c>
      <c r="B53" s="236"/>
      <c r="C53" s="236"/>
      <c r="D53" s="232" t="str">
        <f t="shared" si="0"/>
        <v/>
      </c>
      <c r="E53" s="233" t="e">
        <f>IF(LEN(#REF!)=3,"是",IF(A53&lt;&gt;"",IF(SUM(B53:C53)&lt;&gt;0,"是","否"),"是"))</f>
        <v>#REF!</v>
      </c>
      <c r="F53" s="222" t="e">
        <f>IF(LEN(#REF!)=3,"类",IF(LEN(#REF!)=5,"款","项"))</f>
        <v>#REF!</v>
      </c>
    </row>
    <row r="54" spans="1:6" ht="36" customHeight="1">
      <c r="A54" s="235" t="s">
        <v>1327</v>
      </c>
      <c r="B54" s="236"/>
      <c r="C54" s="236"/>
      <c r="D54" s="232" t="str">
        <f t="shared" si="0"/>
        <v/>
      </c>
      <c r="E54" s="233" t="e">
        <f>IF(LEN(#REF!)=3,"是",IF(A54&lt;&gt;"",IF(SUM(B54:C54)&lt;&gt;0,"是","否"),"是"))</f>
        <v>#REF!</v>
      </c>
      <c r="F54" s="222" t="e">
        <f>IF(LEN(#REF!)=3,"类",IF(LEN(#REF!)=5,"款","项"))</f>
        <v>#REF!</v>
      </c>
    </row>
    <row r="55" spans="1:6" ht="36" customHeight="1">
      <c r="A55" s="235" t="s">
        <v>954</v>
      </c>
      <c r="B55" s="236"/>
      <c r="C55" s="236"/>
      <c r="D55" s="232" t="str">
        <f t="shared" si="0"/>
        <v/>
      </c>
      <c r="E55" s="233" t="e">
        <f>IF(LEN(#REF!)=3,"是",IF(A55&lt;&gt;"",IF(SUM(B55:C55)&lt;&gt;0,"是","否"),"是"))</f>
        <v>#REF!</v>
      </c>
      <c r="F55" s="222" t="e">
        <f>IF(LEN(#REF!)=3,"类",IF(LEN(#REF!)=5,"款","项"))</f>
        <v>#REF!</v>
      </c>
    </row>
    <row r="56" spans="1:6" ht="36" customHeight="1">
      <c r="A56" s="235" t="s">
        <v>1328</v>
      </c>
      <c r="B56" s="236">
        <v>155</v>
      </c>
      <c r="C56" s="236"/>
      <c r="D56" s="232">
        <f t="shared" si="0"/>
        <v>-1</v>
      </c>
      <c r="E56" s="233" t="e">
        <f>IF(LEN(#REF!)=3,"是",IF(A56&lt;&gt;"",IF(SUM(B56:C56)&lt;&gt;0,"是","否"),"是"))</f>
        <v>#REF!</v>
      </c>
      <c r="F56" s="222" t="e">
        <f>IF(LEN(#REF!)=3,"类",IF(LEN(#REF!)=5,"款","项"))</f>
        <v>#REF!</v>
      </c>
    </row>
    <row r="57" spans="1:6" ht="36" customHeight="1">
      <c r="A57" s="235" t="s">
        <v>1329</v>
      </c>
      <c r="B57" s="236">
        <v>178</v>
      </c>
      <c r="C57" s="236"/>
      <c r="D57" s="232">
        <f t="shared" si="0"/>
        <v>-1</v>
      </c>
      <c r="E57" s="233" t="e">
        <f>IF(LEN(#REF!)=3,"是",IF(A57&lt;&gt;"",IF(SUM(B57:C57)&lt;&gt;0,"是","否"),"是"))</f>
        <v>#REF!</v>
      </c>
      <c r="F57" s="222" t="e">
        <f>IF(LEN(#REF!)=3,"类",IF(LEN(#REF!)=5,"款","项"))</f>
        <v>#REF!</v>
      </c>
    </row>
    <row r="58" spans="1:6" ht="36" customHeight="1">
      <c r="A58" s="235" t="s">
        <v>1330</v>
      </c>
      <c r="B58" s="236">
        <v>406</v>
      </c>
      <c r="C58" s="236"/>
      <c r="D58" s="232">
        <f t="shared" si="0"/>
        <v>-1</v>
      </c>
      <c r="E58" s="233" t="e">
        <f>IF(LEN(#REF!)=3,"是",IF(A58&lt;&gt;"",IF(SUM(B58:C58)&lt;&gt;0,"是","否"),"是"))</f>
        <v>#REF!</v>
      </c>
      <c r="F58" s="222" t="e">
        <f>IF(LEN(#REF!)=3,"类",IF(LEN(#REF!)=5,"款","项"))</f>
        <v>#REF!</v>
      </c>
    </row>
    <row r="59" spans="1:6" ht="36" customHeight="1">
      <c r="A59" s="235" t="s">
        <v>1331</v>
      </c>
      <c r="B59" s="236"/>
      <c r="C59" s="236"/>
      <c r="D59" s="232" t="str">
        <f t="shared" si="0"/>
        <v/>
      </c>
      <c r="E59" s="233" t="e">
        <f>IF(LEN(#REF!)=3,"是",IF(A59&lt;&gt;"",IF(SUM(B59:C59)&lt;&gt;0,"是","否"),"是"))</f>
        <v>#REF!</v>
      </c>
      <c r="F59" s="222" t="e">
        <f>IF(LEN(#REF!)=3,"类",IF(LEN(#REF!)=5,"款","项"))</f>
        <v>#REF!</v>
      </c>
    </row>
    <row r="60" spans="1:6" ht="36" customHeight="1">
      <c r="A60" s="234" t="s">
        <v>1332</v>
      </c>
      <c r="B60" s="237">
        <f>SUM(B61:B63)</f>
        <v>0</v>
      </c>
      <c r="C60" s="237">
        <f>SUM(C61:C63)</f>
        <v>0</v>
      </c>
      <c r="D60" s="232" t="str">
        <f t="shared" si="0"/>
        <v/>
      </c>
      <c r="E60" s="233" t="e">
        <f>IF(LEN(#REF!)=3,"是",IF(A60&lt;&gt;"",IF(SUM(B60:C60)&lt;&gt;0,"是","否"),"是"))</f>
        <v>#REF!</v>
      </c>
      <c r="F60" s="222" t="e">
        <f>IF(LEN(#REF!)=3,"类",IF(LEN(#REF!)=5,"款","项"))</f>
        <v>#REF!</v>
      </c>
    </row>
    <row r="61" spans="1:6" ht="36" customHeight="1">
      <c r="A61" s="235" t="s">
        <v>1318</v>
      </c>
      <c r="B61" s="236"/>
      <c r="C61" s="236"/>
      <c r="D61" s="232" t="str">
        <f t="shared" si="0"/>
        <v/>
      </c>
      <c r="E61" s="233" t="e">
        <f>IF(LEN(#REF!)=3,"是",IF(A61&lt;&gt;"",IF(SUM(B61:C61)&lt;&gt;0,"是","否"),"是"))</f>
        <v>#REF!</v>
      </c>
      <c r="F61" s="222" t="e">
        <f>IF(LEN(#REF!)=3,"类",IF(LEN(#REF!)=5,"款","项"))</f>
        <v>#REF!</v>
      </c>
    </row>
    <row r="62" spans="1:6" ht="36" customHeight="1">
      <c r="A62" s="235" t="s">
        <v>1319</v>
      </c>
      <c r="B62" s="236"/>
      <c r="C62" s="236"/>
      <c r="D62" s="232" t="str">
        <f t="shared" si="0"/>
        <v/>
      </c>
      <c r="E62" s="233" t="e">
        <f>IF(LEN(#REF!)=3,"是",IF(A62&lt;&gt;"",IF(SUM(B62:C62)&lt;&gt;0,"是","否"),"是"))</f>
        <v>#REF!</v>
      </c>
      <c r="F62" s="222" t="e">
        <f>IF(LEN(#REF!)=3,"类",IF(LEN(#REF!)=5,"款","项"))</f>
        <v>#REF!</v>
      </c>
    </row>
    <row r="63" spans="1:6" ht="36" customHeight="1">
      <c r="A63" s="235" t="s">
        <v>1333</v>
      </c>
      <c r="B63" s="236"/>
      <c r="C63" s="236"/>
      <c r="D63" s="232" t="str">
        <f t="shared" si="0"/>
        <v/>
      </c>
      <c r="E63" s="233" t="e">
        <f>IF(LEN(#REF!)=3,"是",IF(A63&lt;&gt;"",IF(SUM(B63:C63)&lt;&gt;0,"是","否"),"是"))</f>
        <v>#REF!</v>
      </c>
      <c r="F63" s="222" t="e">
        <f>IF(LEN(#REF!)=3,"类",IF(LEN(#REF!)=5,"款","项"))</f>
        <v>#REF!</v>
      </c>
    </row>
    <row r="64" spans="1:6" ht="36" customHeight="1">
      <c r="A64" s="234" t="s">
        <v>1334</v>
      </c>
      <c r="B64" s="236"/>
      <c r="C64" s="237"/>
      <c r="D64" s="232" t="str">
        <f t="shared" si="0"/>
        <v/>
      </c>
      <c r="E64" s="233" t="e">
        <f>IF(LEN(#REF!)=3,"是",IF(A64&lt;&gt;"",IF(SUM(B64:C64)&lt;&gt;0,"是","否"),"是"))</f>
        <v>#REF!</v>
      </c>
      <c r="F64" s="222" t="e">
        <f>IF(LEN(#REF!)=3,"类",IF(LEN(#REF!)=5,"款","项"))</f>
        <v>#REF!</v>
      </c>
    </row>
    <row r="65" spans="1:6" ht="36" customHeight="1">
      <c r="A65" s="234" t="s">
        <v>1335</v>
      </c>
      <c r="B65" s="237">
        <f>SUM(B66:B70)</f>
        <v>20</v>
      </c>
      <c r="C65" s="237">
        <f>SUM(C66:C70)</f>
        <v>0</v>
      </c>
      <c r="D65" s="232">
        <f t="shared" si="0"/>
        <v>-1</v>
      </c>
      <c r="E65" s="233" t="e">
        <f>IF(LEN(#REF!)=3,"是",IF(A65&lt;&gt;"",IF(SUM(B65:C65)&lt;&gt;0,"是","否"),"是"))</f>
        <v>#REF!</v>
      </c>
      <c r="F65" s="222" t="e">
        <f>IF(LEN(#REF!)=3,"类",IF(LEN(#REF!)=5,"款","项"))</f>
        <v>#REF!</v>
      </c>
    </row>
    <row r="66" spans="1:6" ht="36" customHeight="1">
      <c r="A66" s="235" t="s">
        <v>1336</v>
      </c>
      <c r="B66" s="236">
        <v>20</v>
      </c>
      <c r="C66" s="236"/>
      <c r="D66" s="232">
        <f t="shared" si="0"/>
        <v>-1</v>
      </c>
      <c r="E66" s="233" t="e">
        <f>IF(LEN(#REF!)=3,"是",IF(A66&lt;&gt;"",IF(SUM(B66:C66)&lt;&gt;0,"是","否"),"是"))</f>
        <v>#REF!</v>
      </c>
      <c r="F66" s="222" t="e">
        <f>IF(LEN(#REF!)=3,"类",IF(LEN(#REF!)=5,"款","项"))</f>
        <v>#REF!</v>
      </c>
    </row>
    <row r="67" spans="1:6" ht="36" customHeight="1">
      <c r="A67" s="235" t="s">
        <v>1337</v>
      </c>
      <c r="B67" s="236"/>
      <c r="C67" s="236"/>
      <c r="D67" s="232" t="str">
        <f t="shared" si="0"/>
        <v/>
      </c>
      <c r="E67" s="233" t="e">
        <f>IF(LEN(#REF!)=3,"是",IF(A67&lt;&gt;"",IF(SUM(B67:C67)&lt;&gt;0,"是","否"),"是"))</f>
        <v>#REF!</v>
      </c>
      <c r="F67" s="222" t="e">
        <f>IF(LEN(#REF!)=3,"类",IF(LEN(#REF!)=5,"款","项"))</f>
        <v>#REF!</v>
      </c>
    </row>
    <row r="68" spans="1:6" ht="36" customHeight="1">
      <c r="A68" s="235" t="s">
        <v>1338</v>
      </c>
      <c r="B68" s="236"/>
      <c r="C68" s="236"/>
      <c r="D68" s="232" t="str">
        <f t="shared" ref="D68:D131" si="1">IF(B68&gt;0,C68/B68-1,IF(B68&lt;0,-(C68/B68-1),""))</f>
        <v/>
      </c>
      <c r="E68" s="233" t="e">
        <f>IF(LEN(#REF!)=3,"是",IF(A68&lt;&gt;"",IF(SUM(B68:C68)&lt;&gt;0,"是","否"),"是"))</f>
        <v>#REF!</v>
      </c>
      <c r="F68" s="222" t="e">
        <f>IF(LEN(#REF!)=3,"类",IF(LEN(#REF!)=5,"款","项"))</f>
        <v>#REF!</v>
      </c>
    </row>
    <row r="69" spans="1:6" ht="36" customHeight="1">
      <c r="A69" s="235" t="s">
        <v>1339</v>
      </c>
      <c r="B69" s="236"/>
      <c r="C69" s="236"/>
      <c r="D69" s="232" t="str">
        <f t="shared" si="1"/>
        <v/>
      </c>
      <c r="E69" s="233" t="e">
        <f>IF(LEN(#REF!)=3,"是",IF(A69&lt;&gt;"",IF(SUM(B69:C69)&lt;&gt;0,"是","否"),"是"))</f>
        <v>#REF!</v>
      </c>
      <c r="F69" s="222" t="e">
        <f>IF(LEN(#REF!)=3,"类",IF(LEN(#REF!)=5,"款","项"))</f>
        <v>#REF!</v>
      </c>
    </row>
    <row r="70" spans="1:6" ht="36" customHeight="1">
      <c r="A70" s="235" t="s">
        <v>1340</v>
      </c>
      <c r="B70" s="236"/>
      <c r="C70" s="236"/>
      <c r="D70" s="232" t="str">
        <f t="shared" si="1"/>
        <v/>
      </c>
      <c r="E70" s="233" t="e">
        <f>IF(LEN(#REF!)=3,"是",IF(A70&lt;&gt;"",IF(SUM(B70:C70)&lt;&gt;0,"是","否"),"是"))</f>
        <v>#REF!</v>
      </c>
      <c r="F70" s="222" t="e">
        <f>IF(LEN(#REF!)=3,"类",IF(LEN(#REF!)=5,"款","项"))</f>
        <v>#REF!</v>
      </c>
    </row>
    <row r="71" spans="1:6" ht="36" customHeight="1">
      <c r="A71" s="239" t="s">
        <v>1341</v>
      </c>
      <c r="B71" s="236">
        <f>SUM(B72:B74)</f>
        <v>0</v>
      </c>
      <c r="C71" s="201">
        <f>SUM(C72:C74)</f>
        <v>0</v>
      </c>
      <c r="D71" s="232" t="str">
        <f t="shared" si="1"/>
        <v/>
      </c>
      <c r="E71" s="233" t="e">
        <f>IF(LEN(#REF!)=3,"是",IF(A71&lt;&gt;"",IF(SUM(B71:C71)&lt;&gt;0,"是","否"),"是"))</f>
        <v>#REF!</v>
      </c>
      <c r="F71" s="222" t="e">
        <f>IF(LEN(#REF!)=3,"类",IF(LEN(#REF!)=5,"款","项"))</f>
        <v>#REF!</v>
      </c>
    </row>
    <row r="72" spans="1:6" ht="36" customHeight="1">
      <c r="A72" s="235" t="s">
        <v>1342</v>
      </c>
      <c r="B72" s="236"/>
      <c r="C72" s="158"/>
      <c r="D72" s="232" t="str">
        <f t="shared" si="1"/>
        <v/>
      </c>
      <c r="E72" s="233" t="e">
        <f>IF(LEN(#REF!)=3,"是",IF(A72&lt;&gt;"",IF(SUM(B72:C72)&lt;&gt;0,"是","否"),"是"))</f>
        <v>#REF!</v>
      </c>
      <c r="F72" s="222" t="e">
        <f>IF(LEN(#REF!)=3,"类",IF(LEN(#REF!)=5,"款","项"))</f>
        <v>#REF!</v>
      </c>
    </row>
    <row r="73" spans="1:6" ht="36" customHeight="1">
      <c r="A73" s="235" t="s">
        <v>1343</v>
      </c>
      <c r="B73" s="236"/>
      <c r="C73" s="236"/>
      <c r="D73" s="232" t="str">
        <f t="shared" si="1"/>
        <v/>
      </c>
      <c r="E73" s="233" t="e">
        <f>IF(LEN(#REF!)=3,"是",IF(A73&lt;&gt;"",IF(SUM(B73:C73)&lt;&gt;0,"是","否"),"是"))</f>
        <v>#REF!</v>
      </c>
      <c r="F73" s="222" t="e">
        <f>IF(LEN(#REF!)=3,"类",IF(LEN(#REF!)=5,"款","项"))</f>
        <v>#REF!</v>
      </c>
    </row>
    <row r="74" spans="1:6" ht="36" customHeight="1">
      <c r="A74" s="235" t="s">
        <v>1344</v>
      </c>
      <c r="B74" s="236"/>
      <c r="C74" s="236"/>
      <c r="D74" s="232" t="str">
        <f t="shared" si="1"/>
        <v/>
      </c>
      <c r="E74" s="233" t="e">
        <f>IF(LEN(#REF!)=3,"是",IF(A74&lt;&gt;"",IF(SUM(B74:C74)&lt;&gt;0,"是","否"),"是"))</f>
        <v>#REF!</v>
      </c>
      <c r="F74" s="222" t="e">
        <f>IF(LEN(#REF!)=3,"类",IF(LEN(#REF!)=5,"款","项"))</f>
        <v>#REF!</v>
      </c>
    </row>
    <row r="75" spans="1:6" ht="36" customHeight="1">
      <c r="A75" s="234" t="s">
        <v>1345</v>
      </c>
      <c r="B75" s="237">
        <f>SUM(B76:B78)</f>
        <v>0</v>
      </c>
      <c r="C75" s="237">
        <f>SUM(C76:C78)</f>
        <v>0</v>
      </c>
      <c r="D75" s="232" t="str">
        <f t="shared" si="1"/>
        <v/>
      </c>
      <c r="E75" s="233" t="e">
        <f>IF(LEN(#REF!)=3,"是",IF(A75&lt;&gt;"",IF(SUM(B75:C75)&lt;&gt;0,"是","否"),"是"))</f>
        <v>#REF!</v>
      </c>
      <c r="F75" s="222" t="e">
        <f>IF(LEN(#REF!)=3,"类",IF(LEN(#REF!)=5,"款","项"))</f>
        <v>#REF!</v>
      </c>
    </row>
    <row r="76" spans="1:6" ht="36" customHeight="1">
      <c r="A76" s="235" t="s">
        <v>1318</v>
      </c>
      <c r="B76" s="236"/>
      <c r="C76" s="236"/>
      <c r="D76" s="232" t="str">
        <f t="shared" si="1"/>
        <v/>
      </c>
      <c r="E76" s="233" t="e">
        <f>IF(LEN(#REF!)=3,"是",IF(A76&lt;&gt;"",IF(SUM(B76:C76)&lt;&gt;0,"是","否"),"是"))</f>
        <v>#REF!</v>
      </c>
      <c r="F76" s="222" t="e">
        <f>IF(LEN(#REF!)=3,"类",IF(LEN(#REF!)=5,"款","项"))</f>
        <v>#REF!</v>
      </c>
    </row>
    <row r="77" spans="1:6" ht="36" customHeight="1">
      <c r="A77" s="235" t="s">
        <v>1319</v>
      </c>
      <c r="B77" s="236"/>
      <c r="C77" s="236"/>
      <c r="D77" s="232" t="str">
        <f t="shared" si="1"/>
        <v/>
      </c>
      <c r="E77" s="233" t="e">
        <f>IF(LEN(#REF!)=3,"是",IF(A77&lt;&gt;"",IF(SUM(B77:C77)&lt;&gt;0,"是","否"),"是"))</f>
        <v>#REF!</v>
      </c>
      <c r="F77" s="222" t="e">
        <f>IF(LEN(#REF!)=3,"类",IF(LEN(#REF!)=5,"款","项"))</f>
        <v>#REF!</v>
      </c>
    </row>
    <row r="78" spans="1:6" ht="36" customHeight="1">
      <c r="A78" s="235" t="s">
        <v>1346</v>
      </c>
      <c r="B78" s="236"/>
      <c r="C78" s="236"/>
      <c r="D78" s="232" t="str">
        <f t="shared" si="1"/>
        <v/>
      </c>
      <c r="E78" s="233" t="e">
        <f>IF(LEN(#REF!)=3,"是",IF(A78&lt;&gt;"",IF(SUM(B78:C78)&lt;&gt;0,"是","否"),"是"))</f>
        <v>#REF!</v>
      </c>
      <c r="F78" s="222" t="e">
        <f>IF(LEN(#REF!)=3,"类",IF(LEN(#REF!)=5,"款","项"))</f>
        <v>#REF!</v>
      </c>
    </row>
    <row r="79" spans="1:6" ht="36" customHeight="1">
      <c r="A79" s="234" t="s">
        <v>1347</v>
      </c>
      <c r="B79" s="237">
        <f>SUM(B80:B82)</f>
        <v>0</v>
      </c>
      <c r="C79" s="237">
        <f>SUM(C80:C82)</f>
        <v>0</v>
      </c>
      <c r="D79" s="232" t="str">
        <f t="shared" si="1"/>
        <v/>
      </c>
      <c r="E79" s="233" t="e">
        <f>IF(LEN(#REF!)=3,"是",IF(A79&lt;&gt;"",IF(SUM(B79:C79)&lt;&gt;0,"是","否"),"是"))</f>
        <v>#REF!</v>
      </c>
      <c r="F79" s="222" t="e">
        <f>IF(LEN(#REF!)=3,"类",IF(LEN(#REF!)=5,"款","项"))</f>
        <v>#REF!</v>
      </c>
    </row>
    <row r="80" spans="1:6" ht="36" customHeight="1">
      <c r="A80" s="235" t="s">
        <v>1318</v>
      </c>
      <c r="B80" s="236"/>
      <c r="C80" s="236"/>
      <c r="D80" s="232" t="str">
        <f t="shared" si="1"/>
        <v/>
      </c>
      <c r="E80" s="233" t="e">
        <f>IF(LEN(#REF!)=3,"是",IF(A80&lt;&gt;"",IF(SUM(B80:C80)&lt;&gt;0,"是","否"),"是"))</f>
        <v>#REF!</v>
      </c>
      <c r="F80" s="222" t="e">
        <f>IF(LEN(#REF!)=3,"类",IF(LEN(#REF!)=5,"款","项"))</f>
        <v>#REF!</v>
      </c>
    </row>
    <row r="81" spans="1:6" ht="36" customHeight="1">
      <c r="A81" s="235" t="s">
        <v>1319</v>
      </c>
      <c r="B81" s="236"/>
      <c r="C81" s="236"/>
      <c r="D81" s="232" t="str">
        <f t="shared" si="1"/>
        <v/>
      </c>
      <c r="E81" s="233" t="e">
        <f>IF(LEN(#REF!)=3,"是",IF(A81&lt;&gt;"",IF(SUM(B81:C81)&lt;&gt;0,"是","否"),"是"))</f>
        <v>#REF!</v>
      </c>
      <c r="F81" s="222" t="e">
        <f>IF(LEN(#REF!)=3,"类",IF(LEN(#REF!)=5,"款","项"))</f>
        <v>#REF!</v>
      </c>
    </row>
    <row r="82" spans="1:6" ht="36" customHeight="1">
      <c r="A82" s="235" t="s">
        <v>1348</v>
      </c>
      <c r="B82" s="236"/>
      <c r="C82" s="236"/>
      <c r="D82" s="232" t="str">
        <f t="shared" si="1"/>
        <v/>
      </c>
      <c r="E82" s="233" t="e">
        <f>IF(LEN(#REF!)=3,"是",IF(A82&lt;&gt;"",IF(SUM(B82:C82)&lt;&gt;0,"是","否"),"是"))</f>
        <v>#REF!</v>
      </c>
      <c r="F82" s="222" t="e">
        <f>IF(LEN(#REF!)=3,"类",IF(LEN(#REF!)=5,"款","项"))</f>
        <v>#REF!</v>
      </c>
    </row>
    <row r="83" spans="1:6" ht="36" customHeight="1">
      <c r="A83" s="234" t="s">
        <v>1349</v>
      </c>
      <c r="B83" s="237">
        <f>SUM(B84:B88)</f>
        <v>0</v>
      </c>
      <c r="C83" s="237">
        <f>SUM(C84:C88)</f>
        <v>0</v>
      </c>
      <c r="D83" s="232" t="str">
        <f t="shared" si="1"/>
        <v/>
      </c>
      <c r="E83" s="233" t="e">
        <f>IF(LEN(#REF!)=3,"是",IF(A83&lt;&gt;"",IF(SUM(B83:C83)&lt;&gt;0,"是","否"),"是"))</f>
        <v>#REF!</v>
      </c>
      <c r="F83" s="222" t="e">
        <f>IF(LEN(#REF!)=3,"类",IF(LEN(#REF!)=5,"款","项"))</f>
        <v>#REF!</v>
      </c>
    </row>
    <row r="84" spans="1:6" ht="36" customHeight="1">
      <c r="A84" s="235" t="s">
        <v>1336</v>
      </c>
      <c r="B84" s="236"/>
      <c r="C84" s="236"/>
      <c r="D84" s="232" t="str">
        <f t="shared" si="1"/>
        <v/>
      </c>
      <c r="E84" s="233" t="e">
        <f>IF(LEN(#REF!)=3,"是",IF(A84&lt;&gt;"",IF(SUM(B84:C84)&lt;&gt;0,"是","否"),"是"))</f>
        <v>#REF!</v>
      </c>
      <c r="F84" s="222" t="e">
        <f>IF(LEN(#REF!)=3,"类",IF(LEN(#REF!)=5,"款","项"))</f>
        <v>#REF!</v>
      </c>
    </row>
    <row r="85" spans="1:6" ht="36" customHeight="1">
      <c r="A85" s="235" t="s">
        <v>1337</v>
      </c>
      <c r="B85" s="236"/>
      <c r="C85" s="236"/>
      <c r="D85" s="232" t="str">
        <f t="shared" si="1"/>
        <v/>
      </c>
      <c r="E85" s="233" t="e">
        <f>IF(LEN(#REF!)=3,"是",IF(A85&lt;&gt;"",IF(SUM(B85:C85)&lt;&gt;0,"是","否"),"是"))</f>
        <v>#REF!</v>
      </c>
      <c r="F85" s="222" t="e">
        <f>IF(LEN(#REF!)=3,"类",IF(LEN(#REF!)=5,"款","项"))</f>
        <v>#REF!</v>
      </c>
    </row>
    <row r="86" spans="1:6" ht="36" customHeight="1">
      <c r="A86" s="235" t="s">
        <v>1338</v>
      </c>
      <c r="B86" s="236"/>
      <c r="C86" s="236"/>
      <c r="D86" s="232" t="str">
        <f t="shared" si="1"/>
        <v/>
      </c>
      <c r="E86" s="233" t="e">
        <f>IF(LEN(#REF!)=3,"是",IF(A86&lt;&gt;"",IF(SUM(B86:C86)&lt;&gt;0,"是","否"),"是"))</f>
        <v>#REF!</v>
      </c>
      <c r="F86" s="222" t="e">
        <f>IF(LEN(#REF!)=3,"类",IF(LEN(#REF!)=5,"款","项"))</f>
        <v>#REF!</v>
      </c>
    </row>
    <row r="87" spans="1:6" ht="36" customHeight="1">
      <c r="A87" s="235" t="s">
        <v>1339</v>
      </c>
      <c r="B87" s="236"/>
      <c r="C87" s="236"/>
      <c r="D87" s="232" t="str">
        <f t="shared" si="1"/>
        <v/>
      </c>
      <c r="E87" s="233" t="e">
        <f>IF(LEN(#REF!)=3,"是",IF(A87&lt;&gt;"",IF(SUM(B87:C87)&lt;&gt;0,"是","否"),"是"))</f>
        <v>#REF!</v>
      </c>
      <c r="F87" s="222" t="e">
        <f>IF(LEN(#REF!)=3,"类",IF(LEN(#REF!)=5,"款","项"))</f>
        <v>#REF!</v>
      </c>
    </row>
    <row r="88" spans="1:6" ht="36" customHeight="1">
      <c r="A88" s="235" t="s">
        <v>1350</v>
      </c>
      <c r="B88" s="236"/>
      <c r="C88" s="236"/>
      <c r="D88" s="232" t="str">
        <f t="shared" si="1"/>
        <v/>
      </c>
      <c r="E88" s="233" t="e">
        <f>IF(LEN(#REF!)=3,"是",IF(A88&lt;&gt;"",IF(SUM(B88:C88)&lt;&gt;0,"是","否"),"是"))</f>
        <v>#REF!</v>
      </c>
      <c r="F88" s="222" t="e">
        <f>IF(LEN(#REF!)=3,"类",IF(LEN(#REF!)=5,"款","项"))</f>
        <v>#REF!</v>
      </c>
    </row>
    <row r="89" spans="1:6" ht="36" customHeight="1">
      <c r="A89" s="234" t="s">
        <v>1351</v>
      </c>
      <c r="B89" s="237">
        <f>SUM(B90:B91)</f>
        <v>0</v>
      </c>
      <c r="C89" s="237">
        <f>SUM(C90:C91)</f>
        <v>0</v>
      </c>
      <c r="D89" s="232" t="str">
        <f t="shared" si="1"/>
        <v/>
      </c>
      <c r="E89" s="233" t="e">
        <f>IF(LEN(#REF!)=3,"是",IF(A89&lt;&gt;"",IF(SUM(B89:C89)&lt;&gt;0,"是","否"),"是"))</f>
        <v>#REF!</v>
      </c>
      <c r="F89" s="222" t="e">
        <f>IF(LEN(#REF!)=3,"类",IF(LEN(#REF!)=5,"款","项"))</f>
        <v>#REF!</v>
      </c>
    </row>
    <row r="90" spans="1:6" ht="36" customHeight="1">
      <c r="A90" s="235" t="s">
        <v>1342</v>
      </c>
      <c r="B90" s="236"/>
      <c r="C90" s="236"/>
      <c r="D90" s="232" t="str">
        <f t="shared" si="1"/>
        <v/>
      </c>
      <c r="E90" s="233" t="e">
        <f>IF(LEN(#REF!)=3,"是",IF(A90&lt;&gt;"",IF(SUM(B90:C90)&lt;&gt;0,"是","否"),"是"))</f>
        <v>#REF!</v>
      </c>
      <c r="F90" s="222" t="e">
        <f>IF(LEN(#REF!)=3,"类",IF(LEN(#REF!)=5,"款","项"))</f>
        <v>#REF!</v>
      </c>
    </row>
    <row r="91" spans="1:6" ht="36" customHeight="1">
      <c r="A91" s="235" t="s">
        <v>1352</v>
      </c>
      <c r="B91" s="236"/>
      <c r="C91" s="236"/>
      <c r="D91" s="232" t="str">
        <f t="shared" si="1"/>
        <v/>
      </c>
      <c r="E91" s="233" t="e">
        <f>IF(LEN(#REF!)=3,"是",IF(A91&lt;&gt;"",IF(SUM(B91:C91)&lt;&gt;0,"是","否"),"是"))</f>
        <v>#REF!</v>
      </c>
      <c r="F91" s="222" t="e">
        <f>IF(LEN(#REF!)=3,"类",IF(LEN(#REF!)=5,"款","项"))</f>
        <v>#REF!</v>
      </c>
    </row>
    <row r="92" spans="1:6" ht="36" customHeight="1">
      <c r="A92" s="234" t="s">
        <v>1353</v>
      </c>
      <c r="B92" s="237">
        <f>SUM(B93:B100)</f>
        <v>0</v>
      </c>
      <c r="C92" s="237">
        <f>SUM(C93:C100)</f>
        <v>0</v>
      </c>
      <c r="D92" s="232" t="str">
        <f t="shared" si="1"/>
        <v/>
      </c>
      <c r="E92" s="233" t="e">
        <f>IF(LEN(#REF!)=3,"是",IF(A92&lt;&gt;"",IF(SUM(B92:C92)&lt;&gt;0,"是","否"),"是"))</f>
        <v>#REF!</v>
      </c>
      <c r="F92" s="222" t="e">
        <f>IF(LEN(#REF!)=3,"类",IF(LEN(#REF!)=5,"款","项"))</f>
        <v>#REF!</v>
      </c>
    </row>
    <row r="93" spans="1:6" ht="36" customHeight="1">
      <c r="A93" s="235" t="s">
        <v>1318</v>
      </c>
      <c r="B93" s="236"/>
      <c r="C93" s="236"/>
      <c r="D93" s="232" t="str">
        <f t="shared" si="1"/>
        <v/>
      </c>
      <c r="E93" s="233" t="e">
        <f>IF(LEN(#REF!)=3,"是",IF(A93&lt;&gt;"",IF(SUM(B93:C93)&lt;&gt;0,"是","否"),"是"))</f>
        <v>#REF!</v>
      </c>
      <c r="F93" s="222" t="e">
        <f>IF(LEN(#REF!)=3,"类",IF(LEN(#REF!)=5,"款","项"))</f>
        <v>#REF!</v>
      </c>
    </row>
    <row r="94" spans="1:6" ht="36" customHeight="1">
      <c r="A94" s="235" t="s">
        <v>1319</v>
      </c>
      <c r="B94" s="236"/>
      <c r="C94" s="236"/>
      <c r="D94" s="232" t="str">
        <f t="shared" si="1"/>
        <v/>
      </c>
      <c r="E94" s="233" t="e">
        <f>IF(LEN(#REF!)=3,"是",IF(A94&lt;&gt;"",IF(SUM(B94:C94)&lt;&gt;0,"是","否"),"是"))</f>
        <v>#REF!</v>
      </c>
      <c r="F94" s="222" t="e">
        <f>IF(LEN(#REF!)=3,"类",IF(LEN(#REF!)=5,"款","项"))</f>
        <v>#REF!</v>
      </c>
    </row>
    <row r="95" spans="1:6" ht="36" customHeight="1">
      <c r="A95" s="235" t="s">
        <v>1320</v>
      </c>
      <c r="B95" s="236"/>
      <c r="C95" s="236"/>
      <c r="D95" s="232" t="str">
        <f t="shared" si="1"/>
        <v/>
      </c>
      <c r="E95" s="233" t="e">
        <f>IF(LEN(#REF!)=3,"是",IF(A95&lt;&gt;"",IF(SUM(B95:C95)&lt;&gt;0,"是","否"),"是"))</f>
        <v>#REF!</v>
      </c>
      <c r="F95" s="222" t="e">
        <f>IF(LEN(#REF!)=3,"类",IF(LEN(#REF!)=5,"款","项"))</f>
        <v>#REF!</v>
      </c>
    </row>
    <row r="96" spans="1:6" ht="36" customHeight="1">
      <c r="A96" s="235" t="s">
        <v>1321</v>
      </c>
      <c r="B96" s="236"/>
      <c r="C96" s="236"/>
      <c r="D96" s="232" t="str">
        <f t="shared" si="1"/>
        <v/>
      </c>
      <c r="E96" s="233" t="e">
        <f>IF(LEN(#REF!)=3,"是",IF(A96&lt;&gt;"",IF(SUM(B96:C96)&lt;&gt;0,"是","否"),"是"))</f>
        <v>#REF!</v>
      </c>
      <c r="F96" s="222" t="e">
        <f>IF(LEN(#REF!)=3,"类",IF(LEN(#REF!)=5,"款","项"))</f>
        <v>#REF!</v>
      </c>
    </row>
    <row r="97" spans="1:6" ht="36" customHeight="1">
      <c r="A97" s="235" t="s">
        <v>1324</v>
      </c>
      <c r="B97" s="236"/>
      <c r="C97" s="236"/>
      <c r="D97" s="232" t="str">
        <f t="shared" si="1"/>
        <v/>
      </c>
      <c r="E97" s="233" t="e">
        <f>IF(LEN(#REF!)=3,"是",IF(A97&lt;&gt;"",IF(SUM(B97:C97)&lt;&gt;0,"是","否"),"是"))</f>
        <v>#REF!</v>
      </c>
      <c r="F97" s="222" t="e">
        <f>IF(LEN(#REF!)=3,"类",IF(LEN(#REF!)=5,"款","项"))</f>
        <v>#REF!</v>
      </c>
    </row>
    <row r="98" spans="1:6" ht="36" customHeight="1">
      <c r="A98" s="235" t="s">
        <v>1326</v>
      </c>
      <c r="B98" s="236"/>
      <c r="C98" s="236"/>
      <c r="D98" s="232" t="str">
        <f t="shared" si="1"/>
        <v/>
      </c>
      <c r="E98" s="233" t="e">
        <f>IF(LEN(#REF!)=3,"是",IF(A98&lt;&gt;"",IF(SUM(B98:C98)&lt;&gt;0,"是","否"),"是"))</f>
        <v>#REF!</v>
      </c>
      <c r="F98" s="222" t="e">
        <f>IF(LEN(#REF!)=3,"类",IF(LEN(#REF!)=5,"款","项"))</f>
        <v>#REF!</v>
      </c>
    </row>
    <row r="99" spans="1:6" ht="36" customHeight="1">
      <c r="A99" s="235" t="s">
        <v>1327</v>
      </c>
      <c r="B99" s="236"/>
      <c r="C99" s="236"/>
      <c r="D99" s="232" t="str">
        <f t="shared" si="1"/>
        <v/>
      </c>
      <c r="E99" s="233" t="e">
        <f>IF(LEN(#REF!)=3,"是",IF(A99&lt;&gt;"",IF(SUM(B99:C99)&lt;&gt;0,"是","否"),"是"))</f>
        <v>#REF!</v>
      </c>
      <c r="F99" s="222" t="e">
        <f>IF(LEN(#REF!)=3,"类",IF(LEN(#REF!)=5,"款","项"))</f>
        <v>#REF!</v>
      </c>
    </row>
    <row r="100" spans="1:6" ht="36" customHeight="1">
      <c r="A100" s="235" t="s">
        <v>1354</v>
      </c>
      <c r="B100" s="236"/>
      <c r="C100" s="236"/>
      <c r="D100" s="232" t="str">
        <f t="shared" si="1"/>
        <v/>
      </c>
      <c r="E100" s="233" t="e">
        <f>IF(LEN(#REF!)=3,"是",IF(A100&lt;&gt;"",IF(SUM(B100:C100)&lt;&gt;0,"是","否"),"是"))</f>
        <v>#REF!</v>
      </c>
      <c r="F100" s="222" t="e">
        <f>IF(LEN(#REF!)=3,"类",IF(LEN(#REF!)=5,"款","项"))</f>
        <v>#REF!</v>
      </c>
    </row>
    <row r="101" spans="1:6" ht="36" customHeight="1">
      <c r="A101" s="231" t="s">
        <v>1355</v>
      </c>
      <c r="B101" s="202">
        <f>SUM(B102,B107,B112,B117,B120,B125,B129,B133)</f>
        <v>0</v>
      </c>
      <c r="C101" s="202">
        <f>SUM(C102,C107,C112,C117,C120,C125,C129,C133)</f>
        <v>0</v>
      </c>
      <c r="D101" s="238" t="str">
        <f t="shared" si="1"/>
        <v/>
      </c>
      <c r="E101" s="233" t="e">
        <f>IF(LEN(#REF!)=3,"是",IF(A101&lt;&gt;"",IF(SUM(B101:C101)&lt;&gt;0,"是","否"),"是"))</f>
        <v>#REF!</v>
      </c>
      <c r="F101" s="222" t="e">
        <f>IF(LEN(#REF!)=3,"类",IF(LEN(#REF!)=5,"款","项"))</f>
        <v>#REF!</v>
      </c>
    </row>
    <row r="102" spans="1:6" ht="36" customHeight="1">
      <c r="A102" s="239" t="s">
        <v>1356</v>
      </c>
      <c r="B102" s="201">
        <f>SUM(B103:B106)</f>
        <v>0</v>
      </c>
      <c r="C102" s="201">
        <f>SUM(C103:C106)</f>
        <v>0</v>
      </c>
      <c r="D102" s="232" t="str">
        <f t="shared" si="1"/>
        <v/>
      </c>
      <c r="E102" s="233" t="e">
        <f>IF(LEN(#REF!)=3,"是",IF(A102&lt;&gt;"",IF(SUM(B102:C102)&lt;&gt;0,"是","否"),"是"))</f>
        <v>#REF!</v>
      </c>
      <c r="F102" s="222" t="e">
        <f>IF(LEN(#REF!)=3,"类",IF(LEN(#REF!)=5,"款","项"))</f>
        <v>#REF!</v>
      </c>
    </row>
    <row r="103" spans="1:6" ht="36" customHeight="1">
      <c r="A103" s="235" t="s">
        <v>1357</v>
      </c>
      <c r="B103" s="236"/>
      <c r="C103" s="236"/>
      <c r="D103" s="232" t="str">
        <f t="shared" si="1"/>
        <v/>
      </c>
      <c r="E103" s="233" t="e">
        <f>IF(LEN(#REF!)=3,"是",IF(A103&lt;&gt;"",IF(SUM(B103:C103)&lt;&gt;0,"是","否"),"是"))</f>
        <v>#REF!</v>
      </c>
      <c r="F103" s="222" t="e">
        <f>IF(LEN(#REF!)=3,"类",IF(LEN(#REF!)=5,"款","项"))</f>
        <v>#REF!</v>
      </c>
    </row>
    <row r="104" spans="1:6" ht="36" customHeight="1">
      <c r="A104" s="235" t="s">
        <v>1358</v>
      </c>
      <c r="B104" s="236"/>
      <c r="C104" s="236"/>
      <c r="D104" s="232" t="str">
        <f t="shared" si="1"/>
        <v/>
      </c>
      <c r="E104" s="233" t="e">
        <f>IF(LEN(#REF!)=3,"是",IF(A104&lt;&gt;"",IF(SUM(B104:C104)&lt;&gt;0,"是","否"),"是"))</f>
        <v>#REF!</v>
      </c>
      <c r="F104" s="222" t="e">
        <f>IF(LEN(#REF!)=3,"类",IF(LEN(#REF!)=5,"款","项"))</f>
        <v>#REF!</v>
      </c>
    </row>
    <row r="105" spans="1:6" ht="36" customHeight="1">
      <c r="A105" s="235" t="s">
        <v>1359</v>
      </c>
      <c r="B105" s="236"/>
      <c r="C105" s="236"/>
      <c r="D105" s="232" t="str">
        <f t="shared" si="1"/>
        <v/>
      </c>
      <c r="E105" s="233" t="e">
        <f>IF(LEN(#REF!)=3,"是",IF(A105&lt;&gt;"",IF(SUM(B105:C105)&lt;&gt;0,"是","否"),"是"))</f>
        <v>#REF!</v>
      </c>
      <c r="F105" s="222" t="e">
        <f>IF(LEN(#REF!)=3,"类",IF(LEN(#REF!)=5,"款","项"))</f>
        <v>#REF!</v>
      </c>
    </row>
    <row r="106" spans="1:6" ht="36" customHeight="1">
      <c r="A106" s="235" t="s">
        <v>1360</v>
      </c>
      <c r="B106" s="158"/>
      <c r="C106" s="158"/>
      <c r="D106" s="232" t="str">
        <f t="shared" si="1"/>
        <v/>
      </c>
      <c r="E106" s="233" t="e">
        <f>IF(LEN(#REF!)=3,"是",IF(A106&lt;&gt;"",IF(SUM(B106:C106)&lt;&gt;0,"是","否"),"是"))</f>
        <v>#REF!</v>
      </c>
      <c r="F106" s="222" t="e">
        <f>IF(LEN(#REF!)=3,"类",IF(LEN(#REF!)=5,"款","项"))</f>
        <v>#REF!</v>
      </c>
    </row>
    <row r="107" spans="1:6" ht="36" customHeight="1">
      <c r="A107" s="234" t="s">
        <v>1361</v>
      </c>
      <c r="B107" s="237">
        <f>SUM(B108:B111)</f>
        <v>0</v>
      </c>
      <c r="C107" s="237">
        <f>SUM(C108:C111)</f>
        <v>0</v>
      </c>
      <c r="D107" s="232" t="str">
        <f t="shared" si="1"/>
        <v/>
      </c>
      <c r="E107" s="233" t="e">
        <f>IF(LEN(#REF!)=3,"是",IF(A107&lt;&gt;"",IF(SUM(B107:C107)&lt;&gt;0,"是","否"),"是"))</f>
        <v>#REF!</v>
      </c>
      <c r="F107" s="222" t="e">
        <f>IF(LEN(#REF!)=3,"类",IF(LEN(#REF!)=5,"款","项"))</f>
        <v>#REF!</v>
      </c>
    </row>
    <row r="108" spans="1:6" ht="36" customHeight="1">
      <c r="A108" s="235" t="s">
        <v>1357</v>
      </c>
      <c r="B108" s="236"/>
      <c r="C108" s="236"/>
      <c r="D108" s="232" t="str">
        <f t="shared" si="1"/>
        <v/>
      </c>
      <c r="E108" s="233" t="e">
        <f>IF(LEN(#REF!)=3,"是",IF(A108&lt;&gt;"",IF(SUM(B108:C108)&lt;&gt;0,"是","否"),"是"))</f>
        <v>#REF!</v>
      </c>
      <c r="F108" s="222" t="e">
        <f>IF(LEN(#REF!)=3,"类",IF(LEN(#REF!)=5,"款","项"))</f>
        <v>#REF!</v>
      </c>
    </row>
    <row r="109" spans="1:6" ht="36" customHeight="1">
      <c r="A109" s="235" t="s">
        <v>1358</v>
      </c>
      <c r="B109" s="236"/>
      <c r="C109" s="236"/>
      <c r="D109" s="232" t="str">
        <f t="shared" si="1"/>
        <v/>
      </c>
      <c r="E109" s="233" t="e">
        <f>IF(LEN(#REF!)=3,"是",IF(A109&lt;&gt;"",IF(SUM(B109:C109)&lt;&gt;0,"是","否"),"是"))</f>
        <v>#REF!</v>
      </c>
      <c r="F109" s="222" t="e">
        <f>IF(LEN(#REF!)=3,"类",IF(LEN(#REF!)=5,"款","项"))</f>
        <v>#REF!</v>
      </c>
    </row>
    <row r="110" spans="1:6" ht="36" customHeight="1">
      <c r="A110" s="235" t="s">
        <v>1362</v>
      </c>
      <c r="B110" s="236"/>
      <c r="C110" s="236"/>
      <c r="D110" s="232" t="str">
        <f t="shared" si="1"/>
        <v/>
      </c>
      <c r="E110" s="233" t="e">
        <f>IF(LEN(#REF!)=3,"是",IF(A110&lt;&gt;"",IF(SUM(B110:C110)&lt;&gt;0,"是","否"),"是"))</f>
        <v>#REF!</v>
      </c>
      <c r="F110" s="222" t="e">
        <f>IF(LEN(#REF!)=3,"类",IF(LEN(#REF!)=5,"款","项"))</f>
        <v>#REF!</v>
      </c>
    </row>
    <row r="111" spans="1:6" ht="36" customHeight="1">
      <c r="A111" s="235" t="s">
        <v>1363</v>
      </c>
      <c r="B111" s="236"/>
      <c r="C111" s="236"/>
      <c r="D111" s="232" t="str">
        <f t="shared" si="1"/>
        <v/>
      </c>
      <c r="E111" s="233" t="e">
        <f>IF(LEN(#REF!)=3,"是",IF(A111&lt;&gt;"",IF(SUM(B111:C111)&lt;&gt;0,"是","否"),"是"))</f>
        <v>#REF!</v>
      </c>
      <c r="F111" s="222" t="e">
        <f>IF(LEN(#REF!)=3,"类",IF(LEN(#REF!)=5,"款","项"))</f>
        <v>#REF!</v>
      </c>
    </row>
    <row r="112" spans="1:6" ht="36" customHeight="1">
      <c r="A112" s="234" t="s">
        <v>1364</v>
      </c>
      <c r="B112" s="202">
        <f>SUM(B113:B116)</f>
        <v>0</v>
      </c>
      <c r="C112" s="202">
        <f>SUM(C113:C116)</f>
        <v>0</v>
      </c>
      <c r="D112" s="232" t="str">
        <f t="shared" si="1"/>
        <v/>
      </c>
      <c r="E112" s="233" t="e">
        <f>IF(LEN(#REF!)=3,"是",IF(A112&lt;&gt;"",IF(SUM(B112:C112)&lt;&gt;0,"是","否"),"是"))</f>
        <v>#REF!</v>
      </c>
      <c r="F112" s="222" t="e">
        <f>IF(LEN(#REF!)=3,"类",IF(LEN(#REF!)=5,"款","项"))</f>
        <v>#REF!</v>
      </c>
    </row>
    <row r="113" spans="1:6" ht="36" customHeight="1">
      <c r="A113" s="235" t="s">
        <v>757</v>
      </c>
      <c r="B113" s="236"/>
      <c r="C113" s="236"/>
      <c r="D113" s="232" t="str">
        <f t="shared" si="1"/>
        <v/>
      </c>
      <c r="E113" s="233" t="e">
        <f>IF(LEN(#REF!)=3,"是",IF(A113&lt;&gt;"",IF(SUM(B113:C113)&lt;&gt;0,"是","否"),"是"))</f>
        <v>#REF!</v>
      </c>
      <c r="F113" s="222" t="e">
        <f>IF(LEN(#REF!)=3,"类",IF(LEN(#REF!)=5,"款","项"))</f>
        <v>#REF!</v>
      </c>
    </row>
    <row r="114" spans="1:6" ht="36" customHeight="1">
      <c r="A114" s="235" t="s">
        <v>1365</v>
      </c>
      <c r="B114" s="236"/>
      <c r="C114" s="236"/>
      <c r="D114" s="232" t="str">
        <f t="shared" si="1"/>
        <v/>
      </c>
      <c r="E114" s="233" t="e">
        <f>IF(LEN(#REF!)=3,"是",IF(A114&lt;&gt;"",IF(SUM(B114:C114)&lt;&gt;0,"是","否"),"是"))</f>
        <v>#REF!</v>
      </c>
      <c r="F114" s="222" t="e">
        <f>IF(LEN(#REF!)=3,"类",IF(LEN(#REF!)=5,"款","项"))</f>
        <v>#REF!</v>
      </c>
    </row>
    <row r="115" spans="1:6" ht="36" customHeight="1">
      <c r="A115" s="235" t="s">
        <v>1366</v>
      </c>
      <c r="B115" s="236"/>
      <c r="C115" s="236"/>
      <c r="D115" s="232" t="str">
        <f t="shared" si="1"/>
        <v/>
      </c>
      <c r="E115" s="233" t="e">
        <f>IF(LEN(#REF!)=3,"是",IF(A115&lt;&gt;"",IF(SUM(B115:C115)&lt;&gt;0,"是","否"),"是"))</f>
        <v>#REF!</v>
      </c>
      <c r="F115" s="222" t="e">
        <f>IF(LEN(#REF!)=3,"类",IF(LEN(#REF!)=5,"款","项"))</f>
        <v>#REF!</v>
      </c>
    </row>
    <row r="116" spans="1:6" ht="36" customHeight="1">
      <c r="A116" s="235" t="s">
        <v>1367</v>
      </c>
      <c r="B116" s="158"/>
      <c r="C116" s="158"/>
      <c r="D116" s="232" t="str">
        <f t="shared" si="1"/>
        <v/>
      </c>
      <c r="E116" s="233" t="e">
        <f>IF(LEN(#REF!)=3,"是",IF(A116&lt;&gt;"",IF(SUM(B116:C116)&lt;&gt;0,"是","否"),"是"))</f>
        <v>#REF!</v>
      </c>
      <c r="F116" s="222" t="e">
        <f>IF(LEN(#REF!)=3,"类",IF(LEN(#REF!)=5,"款","项"))</f>
        <v>#REF!</v>
      </c>
    </row>
    <row r="117" spans="1:6" ht="36" customHeight="1">
      <c r="A117" s="234" t="s">
        <v>1368</v>
      </c>
      <c r="B117" s="237">
        <f>SUM(B118:B119)</f>
        <v>0</v>
      </c>
      <c r="C117" s="237">
        <f>SUM(C118:C119)</f>
        <v>0</v>
      </c>
      <c r="D117" s="232" t="str">
        <f t="shared" si="1"/>
        <v/>
      </c>
      <c r="E117" s="233" t="e">
        <f>IF(LEN(#REF!)=3,"是",IF(A117&lt;&gt;"",IF(SUM(B117:C117)&lt;&gt;0,"是","否"),"是"))</f>
        <v>#REF!</v>
      </c>
      <c r="F117" s="222" t="e">
        <f>IF(LEN(#REF!)=3,"类",IF(LEN(#REF!)=5,"款","项"))</f>
        <v>#REF!</v>
      </c>
    </row>
    <row r="118" spans="1:6" ht="36" customHeight="1">
      <c r="A118" s="235" t="s">
        <v>1357</v>
      </c>
      <c r="B118" s="236"/>
      <c r="C118" s="236"/>
      <c r="D118" s="232" t="str">
        <f t="shared" si="1"/>
        <v/>
      </c>
      <c r="E118" s="233" t="e">
        <f>IF(LEN(#REF!)=3,"是",IF(A118&lt;&gt;"",IF(SUM(B118:C118)&lt;&gt;0,"是","否"),"是"))</f>
        <v>#REF!</v>
      </c>
      <c r="F118" s="222" t="e">
        <f>IF(LEN(#REF!)=3,"类",IF(LEN(#REF!)=5,"款","项"))</f>
        <v>#REF!</v>
      </c>
    </row>
    <row r="119" spans="1:6" ht="36" customHeight="1">
      <c r="A119" s="235" t="s">
        <v>1369</v>
      </c>
      <c r="B119" s="236"/>
      <c r="C119" s="236"/>
      <c r="D119" s="232" t="str">
        <f t="shared" si="1"/>
        <v/>
      </c>
      <c r="E119" s="233" t="e">
        <f>IF(LEN(#REF!)=3,"是",IF(A119&lt;&gt;"",IF(SUM(B119:C119)&lt;&gt;0,"是","否"),"是"))</f>
        <v>#REF!</v>
      </c>
      <c r="F119" s="222" t="e">
        <f>IF(LEN(#REF!)=3,"类",IF(LEN(#REF!)=5,"款","项"))</f>
        <v>#REF!</v>
      </c>
    </row>
    <row r="120" spans="1:6" ht="36" customHeight="1">
      <c r="A120" s="234" t="s">
        <v>1370</v>
      </c>
      <c r="B120" s="237">
        <f>SUM(B121:B124)</f>
        <v>0</v>
      </c>
      <c r="C120" s="237">
        <f>SUM(C121:C124)</f>
        <v>0</v>
      </c>
      <c r="D120" s="232" t="str">
        <f t="shared" si="1"/>
        <v/>
      </c>
      <c r="E120" s="233" t="e">
        <f>IF(LEN(#REF!)=3,"是",IF(A120&lt;&gt;"",IF(SUM(B120:C120)&lt;&gt;0,"是","否"),"是"))</f>
        <v>#REF!</v>
      </c>
      <c r="F120" s="222" t="e">
        <f>IF(LEN(#REF!)=3,"类",IF(LEN(#REF!)=5,"款","项"))</f>
        <v>#REF!</v>
      </c>
    </row>
    <row r="121" spans="1:6" ht="36" customHeight="1">
      <c r="A121" s="235" t="s">
        <v>757</v>
      </c>
      <c r="B121" s="236"/>
      <c r="C121" s="236"/>
      <c r="D121" s="232" t="str">
        <f t="shared" si="1"/>
        <v/>
      </c>
      <c r="E121" s="233" t="e">
        <f>IF(LEN(#REF!)=3,"是",IF(A121&lt;&gt;"",IF(SUM(B121:C121)&lt;&gt;0,"是","否"),"是"))</f>
        <v>#REF!</v>
      </c>
      <c r="F121" s="222" t="e">
        <f>IF(LEN(#REF!)=3,"类",IF(LEN(#REF!)=5,"款","项"))</f>
        <v>#REF!</v>
      </c>
    </row>
    <row r="122" spans="1:6" ht="36" customHeight="1">
      <c r="A122" s="235" t="s">
        <v>1371</v>
      </c>
      <c r="B122" s="236"/>
      <c r="C122" s="236"/>
      <c r="D122" s="232" t="str">
        <f t="shared" si="1"/>
        <v/>
      </c>
      <c r="E122" s="233" t="e">
        <f>IF(LEN(#REF!)=3,"是",IF(A122&lt;&gt;"",IF(SUM(B122:C122)&lt;&gt;0,"是","否"),"是"))</f>
        <v>#REF!</v>
      </c>
      <c r="F122" s="222" t="e">
        <f>IF(LEN(#REF!)=3,"类",IF(LEN(#REF!)=5,"款","项"))</f>
        <v>#REF!</v>
      </c>
    </row>
    <row r="123" spans="1:6" ht="36" customHeight="1">
      <c r="A123" s="235" t="s">
        <v>1366</v>
      </c>
      <c r="B123" s="236"/>
      <c r="C123" s="236"/>
      <c r="D123" s="232" t="str">
        <f t="shared" si="1"/>
        <v/>
      </c>
      <c r="E123" s="233" t="e">
        <f>IF(LEN(#REF!)=3,"是",IF(A123&lt;&gt;"",IF(SUM(B123:C123)&lt;&gt;0,"是","否"),"是"))</f>
        <v>#REF!</v>
      </c>
      <c r="F123" s="222" t="e">
        <f>IF(LEN(#REF!)=3,"类",IF(LEN(#REF!)=5,"款","项"))</f>
        <v>#REF!</v>
      </c>
    </row>
    <row r="124" spans="1:6" ht="36" customHeight="1">
      <c r="A124" s="235" t="s">
        <v>1372</v>
      </c>
      <c r="B124" s="236"/>
      <c r="C124" s="236"/>
      <c r="D124" s="232" t="str">
        <f t="shared" si="1"/>
        <v/>
      </c>
      <c r="E124" s="233" t="e">
        <f>IF(LEN(#REF!)=3,"是",IF(A124&lt;&gt;"",IF(SUM(B124:C124)&lt;&gt;0,"是","否"),"是"))</f>
        <v>#REF!</v>
      </c>
      <c r="F124" s="222" t="e">
        <f>IF(LEN(#REF!)=3,"类",IF(LEN(#REF!)=5,"款","项"))</f>
        <v>#REF!</v>
      </c>
    </row>
    <row r="125" spans="1:6" ht="36" customHeight="1">
      <c r="A125" s="234" t="s">
        <v>1373</v>
      </c>
      <c r="B125" s="237">
        <f>SUM(B126:B128)</f>
        <v>0</v>
      </c>
      <c r="C125" s="237">
        <f>SUM(C126:C128)</f>
        <v>0</v>
      </c>
      <c r="D125" s="232" t="str">
        <f t="shared" si="1"/>
        <v/>
      </c>
      <c r="E125" s="233" t="e">
        <f>IF(LEN(#REF!)=3,"是",IF(A125&lt;&gt;"",IF(SUM(B125:C125)&lt;&gt;0,"是","否"),"是"))</f>
        <v>#REF!</v>
      </c>
      <c r="F125" s="222" t="e">
        <f>IF(LEN(#REF!)=3,"类",IF(LEN(#REF!)=5,"款","项"))</f>
        <v>#REF!</v>
      </c>
    </row>
    <row r="126" spans="1:6" ht="36" customHeight="1">
      <c r="A126" s="235" t="s">
        <v>1374</v>
      </c>
      <c r="B126" s="236"/>
      <c r="C126" s="236"/>
      <c r="D126" s="232" t="str">
        <f t="shared" si="1"/>
        <v/>
      </c>
      <c r="E126" s="233" t="e">
        <f>IF(LEN(#REF!)=3,"是",IF(A126&lt;&gt;"",IF(SUM(B126:C126)&lt;&gt;0,"是","否"),"是"))</f>
        <v>#REF!</v>
      </c>
      <c r="F126" s="222" t="e">
        <f>IF(LEN(#REF!)=3,"类",IF(LEN(#REF!)=5,"款","项"))</f>
        <v>#REF!</v>
      </c>
    </row>
    <row r="127" spans="1:6" ht="36" customHeight="1">
      <c r="A127" s="235" t="s">
        <v>1375</v>
      </c>
      <c r="B127" s="236"/>
      <c r="C127" s="236"/>
      <c r="D127" s="232" t="str">
        <f t="shared" si="1"/>
        <v/>
      </c>
      <c r="E127" s="233" t="e">
        <f>IF(LEN(#REF!)=3,"是",IF(A127&lt;&gt;"",IF(SUM(B127:C127)&lt;&gt;0,"是","否"),"是"))</f>
        <v>#REF!</v>
      </c>
      <c r="F127" s="222" t="e">
        <f>IF(LEN(#REF!)=3,"类",IF(LEN(#REF!)=5,"款","项"))</f>
        <v>#REF!</v>
      </c>
    </row>
    <row r="128" spans="1:6" ht="36" customHeight="1">
      <c r="A128" s="235" t="s">
        <v>1376</v>
      </c>
      <c r="B128" s="236"/>
      <c r="C128" s="236"/>
      <c r="D128" s="232" t="str">
        <f t="shared" si="1"/>
        <v/>
      </c>
      <c r="E128" s="233" t="e">
        <f>IF(LEN(#REF!)=3,"是",IF(A128&lt;&gt;"",IF(SUM(B128:C128)&lt;&gt;0,"是","否"),"是"))</f>
        <v>#REF!</v>
      </c>
      <c r="F128" s="222" t="e">
        <f>IF(LEN(#REF!)=3,"类",IF(LEN(#REF!)=5,"款","项"))</f>
        <v>#REF!</v>
      </c>
    </row>
    <row r="129" spans="1:6" ht="36" customHeight="1">
      <c r="A129" s="234" t="s">
        <v>1377</v>
      </c>
      <c r="B129" s="237">
        <f>SUM(B130:B132)</f>
        <v>0</v>
      </c>
      <c r="C129" s="237">
        <f>SUM(C130:C132)</f>
        <v>0</v>
      </c>
      <c r="D129" s="232" t="str">
        <f t="shared" si="1"/>
        <v/>
      </c>
      <c r="E129" s="233" t="e">
        <f>IF(LEN(#REF!)=3,"是",IF(A129&lt;&gt;"",IF(SUM(B129:C129)&lt;&gt;0,"是","否"),"是"))</f>
        <v>#REF!</v>
      </c>
      <c r="F129" s="222" t="e">
        <f>IF(LEN(#REF!)=3,"类",IF(LEN(#REF!)=5,"款","项"))</f>
        <v>#REF!</v>
      </c>
    </row>
    <row r="130" spans="1:6" ht="36" customHeight="1">
      <c r="A130" s="235" t="s">
        <v>1374</v>
      </c>
      <c r="B130" s="236"/>
      <c r="C130" s="236"/>
      <c r="D130" s="232" t="str">
        <f t="shared" si="1"/>
        <v/>
      </c>
      <c r="E130" s="233" t="e">
        <f>IF(LEN(#REF!)=3,"是",IF(A130&lt;&gt;"",IF(SUM(B130:C130)&lt;&gt;0,"是","否"),"是"))</f>
        <v>#REF!</v>
      </c>
      <c r="F130" s="222" t="e">
        <f>IF(LEN(#REF!)=3,"类",IF(LEN(#REF!)=5,"款","项"))</f>
        <v>#REF!</v>
      </c>
    </row>
    <row r="131" spans="1:6" ht="36" customHeight="1">
      <c r="A131" s="235" t="s">
        <v>1375</v>
      </c>
      <c r="B131" s="236"/>
      <c r="C131" s="236"/>
      <c r="D131" s="232" t="str">
        <f t="shared" si="1"/>
        <v/>
      </c>
      <c r="E131" s="233" t="e">
        <f>IF(LEN(#REF!)=3,"是",IF(A131&lt;&gt;"",IF(SUM(B131:C131)&lt;&gt;0,"是","否"),"是"))</f>
        <v>#REF!</v>
      </c>
      <c r="F131" s="222" t="e">
        <f>IF(LEN(#REF!)=3,"类",IF(LEN(#REF!)=5,"款","项"))</f>
        <v>#REF!</v>
      </c>
    </row>
    <row r="132" spans="1:6" ht="36" customHeight="1">
      <c r="A132" s="235" t="s">
        <v>1378</v>
      </c>
      <c r="B132" s="236"/>
      <c r="C132" s="236"/>
      <c r="D132" s="232" t="str">
        <f t="shared" ref="D132:D195" si="2">IF(B132&gt;0,C132/B132-1,IF(B132&lt;0,-(C132/B132-1),""))</f>
        <v/>
      </c>
      <c r="E132" s="233" t="e">
        <f>IF(LEN(#REF!)=3,"是",IF(A132&lt;&gt;"",IF(SUM(B132:C132)&lt;&gt;0,"是","否"),"是"))</f>
        <v>#REF!</v>
      </c>
      <c r="F132" s="222" t="e">
        <f>IF(LEN(#REF!)=3,"类",IF(LEN(#REF!)=5,"款","项"))</f>
        <v>#REF!</v>
      </c>
    </row>
    <row r="133" spans="1:6" ht="36" customHeight="1">
      <c r="A133" s="234" t="s">
        <v>1379</v>
      </c>
      <c r="B133" s="237">
        <f>SUM(B134:B135)</f>
        <v>0</v>
      </c>
      <c r="C133" s="237">
        <f>SUM(C134:C135)</f>
        <v>0</v>
      </c>
      <c r="D133" s="232" t="str">
        <f t="shared" si="2"/>
        <v/>
      </c>
      <c r="E133" s="233" t="e">
        <f>IF(LEN(#REF!)=3,"是",IF(A133&lt;&gt;"",IF(SUM(B133:C133)&lt;&gt;0,"是","否"),"是"))</f>
        <v>#REF!</v>
      </c>
      <c r="F133" s="222" t="e">
        <f>IF(LEN(#REF!)=3,"类",IF(LEN(#REF!)=5,"款","项"))</f>
        <v>#REF!</v>
      </c>
    </row>
    <row r="134" spans="1:6" ht="36" customHeight="1">
      <c r="A134" s="235" t="s">
        <v>1375</v>
      </c>
      <c r="B134" s="236"/>
      <c r="C134" s="236"/>
      <c r="D134" s="232" t="str">
        <f t="shared" si="2"/>
        <v/>
      </c>
      <c r="E134" s="233" t="e">
        <f>IF(LEN(#REF!)=3,"是",IF(A134&lt;&gt;"",IF(SUM(B134:C134)&lt;&gt;0,"是","否"),"是"))</f>
        <v>#REF!</v>
      </c>
      <c r="F134" s="222" t="e">
        <f>IF(LEN(#REF!)=3,"类",IF(LEN(#REF!)=5,"款","项"))</f>
        <v>#REF!</v>
      </c>
    </row>
    <row r="135" spans="1:6" ht="36" customHeight="1">
      <c r="A135" s="235" t="s">
        <v>1380</v>
      </c>
      <c r="B135" s="236"/>
      <c r="C135" s="236"/>
      <c r="D135" s="232" t="str">
        <f t="shared" si="2"/>
        <v/>
      </c>
      <c r="E135" s="233" t="e">
        <f>IF(LEN(#REF!)=3,"是",IF(A135&lt;&gt;"",IF(SUM(B135:C135)&lt;&gt;0,"是","否"),"是"))</f>
        <v>#REF!</v>
      </c>
      <c r="F135" s="222" t="e">
        <f>IF(LEN(#REF!)=3,"类",IF(LEN(#REF!)=5,"款","项"))</f>
        <v>#REF!</v>
      </c>
    </row>
    <row r="136" spans="1:6" ht="36" customHeight="1">
      <c r="A136" s="231" t="s">
        <v>1381</v>
      </c>
      <c r="B136" s="202">
        <f>SUM(B137,B142,B147,B156,B163,B173,B176,B179:B179)</f>
        <v>0</v>
      </c>
      <c r="C136" s="202">
        <f>SUM(C137,C142,C147,C156,C163,C173,C176,C179:C179)</f>
        <v>0</v>
      </c>
      <c r="D136" s="238" t="str">
        <f t="shared" si="2"/>
        <v/>
      </c>
      <c r="E136" s="233" t="e">
        <f>IF(LEN(#REF!)=3,"是",IF(A136&lt;&gt;"",IF(SUM(B136:C136)&lt;&gt;0,"是","否"),"是"))</f>
        <v>#REF!</v>
      </c>
      <c r="F136" s="222" t="e">
        <f>IF(LEN(#REF!)=3,"类",IF(LEN(#REF!)=5,"款","项"))</f>
        <v>#REF!</v>
      </c>
    </row>
    <row r="137" spans="1:6" ht="36" customHeight="1">
      <c r="A137" s="234" t="s">
        <v>1382</v>
      </c>
      <c r="B137" s="237">
        <f>SUM(B138:B141)</f>
        <v>0</v>
      </c>
      <c r="C137" s="237">
        <f>SUM(C138:C141)</f>
        <v>0</v>
      </c>
      <c r="D137" s="232" t="str">
        <f t="shared" si="2"/>
        <v/>
      </c>
      <c r="E137" s="233" t="e">
        <f>IF(LEN(#REF!)=3,"是",IF(A137&lt;&gt;"",IF(SUM(B137:C137)&lt;&gt;0,"是","否"),"是"))</f>
        <v>#REF!</v>
      </c>
      <c r="F137" s="222" t="e">
        <f>IF(LEN(#REF!)=3,"类",IF(LEN(#REF!)=5,"款","项"))</f>
        <v>#REF!</v>
      </c>
    </row>
    <row r="138" spans="1:6" ht="36" customHeight="1">
      <c r="A138" s="235" t="s">
        <v>786</v>
      </c>
      <c r="B138" s="236"/>
      <c r="C138" s="236"/>
      <c r="D138" s="232" t="str">
        <f t="shared" si="2"/>
        <v/>
      </c>
      <c r="E138" s="233" t="e">
        <f>IF(LEN(#REF!)=3,"是",IF(A138&lt;&gt;"",IF(SUM(B138:C138)&lt;&gt;0,"是","否"),"是"))</f>
        <v>#REF!</v>
      </c>
      <c r="F138" s="222" t="e">
        <f>IF(LEN(#REF!)=3,"类",IF(LEN(#REF!)=5,"款","项"))</f>
        <v>#REF!</v>
      </c>
    </row>
    <row r="139" spans="1:6" ht="36" customHeight="1">
      <c r="A139" s="235" t="s">
        <v>787</v>
      </c>
      <c r="B139" s="236"/>
      <c r="C139" s="236"/>
      <c r="D139" s="232" t="str">
        <f t="shared" si="2"/>
        <v/>
      </c>
      <c r="E139" s="233" t="e">
        <f>IF(LEN(#REF!)=3,"是",IF(A139&lt;&gt;"",IF(SUM(B139:C139)&lt;&gt;0,"是","否"),"是"))</f>
        <v>#REF!</v>
      </c>
      <c r="F139" s="222" t="e">
        <f>IF(LEN(#REF!)=3,"类",IF(LEN(#REF!)=5,"款","项"))</f>
        <v>#REF!</v>
      </c>
    </row>
    <row r="140" spans="1:6" ht="36" customHeight="1">
      <c r="A140" s="235" t="s">
        <v>1383</v>
      </c>
      <c r="B140" s="236"/>
      <c r="C140" s="236"/>
      <c r="D140" s="232" t="str">
        <f t="shared" si="2"/>
        <v/>
      </c>
      <c r="E140" s="233" t="e">
        <f>IF(LEN(#REF!)=3,"是",IF(A140&lt;&gt;"",IF(SUM(B140:C140)&lt;&gt;0,"是","否"),"是"))</f>
        <v>#REF!</v>
      </c>
      <c r="F140" s="222" t="e">
        <f>IF(LEN(#REF!)=3,"类",IF(LEN(#REF!)=5,"款","项"))</f>
        <v>#REF!</v>
      </c>
    </row>
    <row r="141" spans="1:6" ht="36" customHeight="1">
      <c r="A141" s="235" t="s">
        <v>1384</v>
      </c>
      <c r="B141" s="236"/>
      <c r="C141" s="236"/>
      <c r="D141" s="232" t="str">
        <f t="shared" si="2"/>
        <v/>
      </c>
      <c r="E141" s="233" t="e">
        <f>IF(LEN(#REF!)=3,"是",IF(A141&lt;&gt;"",IF(SUM(B141:C141)&lt;&gt;0,"是","否"),"是"))</f>
        <v>#REF!</v>
      </c>
      <c r="F141" s="222" t="e">
        <f>IF(LEN(#REF!)=3,"类",IF(LEN(#REF!)=5,"款","项"))</f>
        <v>#REF!</v>
      </c>
    </row>
    <row r="142" spans="1:6" ht="36" customHeight="1">
      <c r="A142" s="234" t="s">
        <v>1385</v>
      </c>
      <c r="B142" s="241">
        <f>SUM(B143:B146)</f>
        <v>0</v>
      </c>
      <c r="C142" s="202">
        <f>SUM(C143:C146)</f>
        <v>0</v>
      </c>
      <c r="D142" s="232" t="str">
        <f t="shared" si="2"/>
        <v/>
      </c>
      <c r="E142" s="233" t="e">
        <f>IF(LEN(#REF!)=3,"是",IF(A142&lt;&gt;"",IF(SUM(B142:C142)&lt;&gt;0,"是","否"),"是"))</f>
        <v>#REF!</v>
      </c>
      <c r="F142" s="222" t="e">
        <f>IF(LEN(#REF!)=3,"类",IF(LEN(#REF!)=5,"款","项"))</f>
        <v>#REF!</v>
      </c>
    </row>
    <row r="143" spans="1:6" ht="36" customHeight="1">
      <c r="A143" s="235" t="s">
        <v>1383</v>
      </c>
      <c r="B143" s="236"/>
      <c r="C143" s="158"/>
      <c r="D143" s="232" t="str">
        <f t="shared" si="2"/>
        <v/>
      </c>
      <c r="E143" s="233" t="e">
        <f>IF(LEN(#REF!)=3,"是",IF(A143&lt;&gt;"",IF(SUM(B143:C143)&lt;&gt;0,"是","否"),"是"))</f>
        <v>#REF!</v>
      </c>
      <c r="F143" s="222" t="e">
        <f>IF(LEN(#REF!)=3,"类",IF(LEN(#REF!)=5,"款","项"))</f>
        <v>#REF!</v>
      </c>
    </row>
    <row r="144" spans="1:6" ht="36" customHeight="1">
      <c r="A144" s="235" t="s">
        <v>1386</v>
      </c>
      <c r="B144" s="236"/>
      <c r="C144" s="236"/>
      <c r="D144" s="232" t="str">
        <f t="shared" si="2"/>
        <v/>
      </c>
      <c r="E144" s="233" t="e">
        <f>IF(LEN(#REF!)=3,"是",IF(A144&lt;&gt;"",IF(SUM(B144:C144)&lt;&gt;0,"是","否"),"是"))</f>
        <v>#REF!</v>
      </c>
      <c r="F144" s="222" t="e">
        <f>IF(LEN(#REF!)=3,"类",IF(LEN(#REF!)=5,"款","项"))</f>
        <v>#REF!</v>
      </c>
    </row>
    <row r="145" spans="1:6" ht="36" customHeight="1">
      <c r="A145" s="235" t="s">
        <v>1387</v>
      </c>
      <c r="B145" s="236"/>
      <c r="C145" s="236"/>
      <c r="D145" s="232" t="str">
        <f t="shared" si="2"/>
        <v/>
      </c>
      <c r="E145" s="233" t="e">
        <f>IF(LEN(#REF!)=3,"是",IF(A145&lt;&gt;"",IF(SUM(B145:C145)&lt;&gt;0,"是","否"),"是"))</f>
        <v>#REF!</v>
      </c>
      <c r="F145" s="222" t="e">
        <f>IF(LEN(#REF!)=3,"类",IF(LEN(#REF!)=5,"款","项"))</f>
        <v>#REF!</v>
      </c>
    </row>
    <row r="146" spans="1:6" ht="36" customHeight="1">
      <c r="A146" s="235" t="s">
        <v>1388</v>
      </c>
      <c r="B146" s="236"/>
      <c r="C146" s="236"/>
      <c r="D146" s="232" t="str">
        <f t="shared" si="2"/>
        <v/>
      </c>
      <c r="E146" s="233" t="e">
        <f>IF(LEN(#REF!)=3,"是",IF(A146&lt;&gt;"",IF(SUM(B146:C146)&lt;&gt;0,"是","否"),"是"))</f>
        <v>#REF!</v>
      </c>
      <c r="F146" s="222" t="e">
        <f>IF(LEN(#REF!)=3,"类",IF(LEN(#REF!)=5,"款","项"))</f>
        <v>#REF!</v>
      </c>
    </row>
    <row r="147" spans="1:6" ht="36" customHeight="1">
      <c r="A147" s="234" t="s">
        <v>1389</v>
      </c>
      <c r="B147" s="237">
        <f>SUM(B148:B155)</f>
        <v>0</v>
      </c>
      <c r="C147" s="237">
        <f>SUM(C148:C155)</f>
        <v>0</v>
      </c>
      <c r="D147" s="232" t="str">
        <f t="shared" si="2"/>
        <v/>
      </c>
      <c r="E147" s="233" t="e">
        <f>IF(LEN(#REF!)=3,"是",IF(A147&lt;&gt;"",IF(SUM(B147:C147)&lt;&gt;0,"是","否"),"是"))</f>
        <v>#REF!</v>
      </c>
      <c r="F147" s="222" t="e">
        <f>IF(LEN(#REF!)=3,"类",IF(LEN(#REF!)=5,"款","项"))</f>
        <v>#REF!</v>
      </c>
    </row>
    <row r="148" spans="1:6" ht="36" customHeight="1">
      <c r="A148" s="235" t="s">
        <v>1390</v>
      </c>
      <c r="B148" s="236"/>
      <c r="C148" s="236"/>
      <c r="D148" s="232" t="str">
        <f t="shared" si="2"/>
        <v/>
      </c>
      <c r="E148" s="233" t="e">
        <f>IF(LEN(#REF!)=3,"是",IF(A148&lt;&gt;"",IF(SUM(B148:C148)&lt;&gt;0,"是","否"),"是"))</f>
        <v>#REF!</v>
      </c>
      <c r="F148" s="222" t="e">
        <f>IF(LEN(#REF!)=3,"类",IF(LEN(#REF!)=5,"款","项"))</f>
        <v>#REF!</v>
      </c>
    </row>
    <row r="149" spans="1:6" ht="36" customHeight="1">
      <c r="A149" s="235" t="s">
        <v>1391</v>
      </c>
      <c r="B149" s="236"/>
      <c r="C149" s="236"/>
      <c r="D149" s="232" t="str">
        <f t="shared" si="2"/>
        <v/>
      </c>
      <c r="E149" s="233" t="e">
        <f>IF(LEN(#REF!)=3,"是",IF(A149&lt;&gt;"",IF(SUM(B149:C149)&lt;&gt;0,"是","否"),"是"))</f>
        <v>#REF!</v>
      </c>
      <c r="F149" s="222" t="e">
        <f>IF(LEN(#REF!)=3,"类",IF(LEN(#REF!)=5,"款","项"))</f>
        <v>#REF!</v>
      </c>
    </row>
    <row r="150" spans="1:6" ht="36" customHeight="1">
      <c r="A150" s="235" t="s">
        <v>1392</v>
      </c>
      <c r="B150" s="236"/>
      <c r="C150" s="236"/>
      <c r="D150" s="232" t="str">
        <f t="shared" si="2"/>
        <v/>
      </c>
      <c r="E150" s="233" t="e">
        <f>IF(LEN(#REF!)=3,"是",IF(A150&lt;&gt;"",IF(SUM(B150:C150)&lt;&gt;0,"是","否"),"是"))</f>
        <v>#REF!</v>
      </c>
      <c r="F150" s="222" t="e">
        <f>IF(LEN(#REF!)=3,"类",IF(LEN(#REF!)=5,"款","项"))</f>
        <v>#REF!</v>
      </c>
    </row>
    <row r="151" spans="1:6" ht="36" customHeight="1">
      <c r="A151" s="235" t="s">
        <v>1393</v>
      </c>
      <c r="B151" s="236"/>
      <c r="C151" s="236"/>
      <c r="D151" s="232" t="str">
        <f t="shared" si="2"/>
        <v/>
      </c>
      <c r="E151" s="233" t="e">
        <f>IF(LEN(#REF!)=3,"是",IF(A151&lt;&gt;"",IF(SUM(B151:C151)&lt;&gt;0,"是","否"),"是"))</f>
        <v>#REF!</v>
      </c>
      <c r="F151" s="222" t="e">
        <f>IF(LEN(#REF!)=3,"类",IF(LEN(#REF!)=5,"款","项"))</f>
        <v>#REF!</v>
      </c>
    </row>
    <row r="152" spans="1:6" ht="36" customHeight="1">
      <c r="A152" s="235" t="s">
        <v>1394</v>
      </c>
      <c r="B152" s="236"/>
      <c r="C152" s="236"/>
      <c r="D152" s="232" t="str">
        <f t="shared" si="2"/>
        <v/>
      </c>
      <c r="E152" s="233" t="e">
        <f>IF(LEN(#REF!)=3,"是",IF(A152&lt;&gt;"",IF(SUM(B152:C152)&lt;&gt;0,"是","否"),"是"))</f>
        <v>#REF!</v>
      </c>
      <c r="F152" s="222" t="e">
        <f>IF(LEN(#REF!)=3,"类",IF(LEN(#REF!)=5,"款","项"))</f>
        <v>#REF!</v>
      </c>
    </row>
    <row r="153" spans="1:6" ht="36" customHeight="1">
      <c r="A153" s="235" t="s">
        <v>1395</v>
      </c>
      <c r="B153" s="236"/>
      <c r="C153" s="236"/>
      <c r="D153" s="232" t="str">
        <f t="shared" si="2"/>
        <v/>
      </c>
      <c r="E153" s="233" t="e">
        <f>IF(LEN(#REF!)=3,"是",IF(A153&lt;&gt;"",IF(SUM(B153:C153)&lt;&gt;0,"是","否"),"是"))</f>
        <v>#REF!</v>
      </c>
      <c r="F153" s="222" t="e">
        <f>IF(LEN(#REF!)=3,"类",IF(LEN(#REF!)=5,"款","项"))</f>
        <v>#REF!</v>
      </c>
    </row>
    <row r="154" spans="1:6" ht="36" customHeight="1">
      <c r="A154" s="235" t="s">
        <v>1396</v>
      </c>
      <c r="B154" s="236"/>
      <c r="C154" s="236"/>
      <c r="D154" s="232" t="str">
        <f t="shared" si="2"/>
        <v/>
      </c>
      <c r="E154" s="233" t="e">
        <f>IF(LEN(#REF!)=3,"是",IF(A154&lt;&gt;"",IF(SUM(B154:C154)&lt;&gt;0,"是","否"),"是"))</f>
        <v>#REF!</v>
      </c>
      <c r="F154" s="222" t="e">
        <f>IF(LEN(#REF!)=3,"类",IF(LEN(#REF!)=5,"款","项"))</f>
        <v>#REF!</v>
      </c>
    </row>
    <row r="155" spans="1:6" ht="36" customHeight="1">
      <c r="A155" s="235" t="s">
        <v>1397</v>
      </c>
      <c r="B155" s="236"/>
      <c r="C155" s="236"/>
      <c r="D155" s="232" t="str">
        <f t="shared" si="2"/>
        <v/>
      </c>
      <c r="E155" s="233" t="e">
        <f>IF(LEN(#REF!)=3,"是",IF(A155&lt;&gt;"",IF(SUM(B155:C155)&lt;&gt;0,"是","否"),"是"))</f>
        <v>#REF!</v>
      </c>
      <c r="F155" s="222" t="e">
        <f>IF(LEN(#REF!)=3,"类",IF(LEN(#REF!)=5,"款","项"))</f>
        <v>#REF!</v>
      </c>
    </row>
    <row r="156" spans="1:6" ht="36" customHeight="1">
      <c r="A156" s="234" t="s">
        <v>1398</v>
      </c>
      <c r="B156" s="237">
        <f>SUM(B157:B162)</f>
        <v>0</v>
      </c>
      <c r="C156" s="237">
        <f>SUM(C157:C162)</f>
        <v>0</v>
      </c>
      <c r="D156" s="232" t="str">
        <f t="shared" si="2"/>
        <v/>
      </c>
      <c r="E156" s="233" t="e">
        <f>IF(LEN(#REF!)=3,"是",IF(A156&lt;&gt;"",IF(SUM(B156:C156)&lt;&gt;0,"是","否"),"是"))</f>
        <v>#REF!</v>
      </c>
      <c r="F156" s="222" t="e">
        <f>IF(LEN(#REF!)=3,"类",IF(LEN(#REF!)=5,"款","项"))</f>
        <v>#REF!</v>
      </c>
    </row>
    <row r="157" spans="1:6" ht="36" customHeight="1">
      <c r="A157" s="235" t="s">
        <v>1399</v>
      </c>
      <c r="B157" s="236"/>
      <c r="C157" s="236"/>
      <c r="D157" s="232" t="str">
        <f t="shared" si="2"/>
        <v/>
      </c>
      <c r="E157" s="233" t="e">
        <f>IF(LEN(#REF!)=3,"是",IF(A157&lt;&gt;"",IF(SUM(B157:C157)&lt;&gt;0,"是","否"),"是"))</f>
        <v>#REF!</v>
      </c>
      <c r="F157" s="222" t="e">
        <f>IF(LEN(#REF!)=3,"类",IF(LEN(#REF!)=5,"款","项"))</f>
        <v>#REF!</v>
      </c>
    </row>
    <row r="158" spans="1:6" ht="36" customHeight="1">
      <c r="A158" s="235" t="s">
        <v>1400</v>
      </c>
      <c r="B158" s="236"/>
      <c r="C158" s="236"/>
      <c r="D158" s="232" t="str">
        <f t="shared" si="2"/>
        <v/>
      </c>
      <c r="E158" s="233" t="e">
        <f>IF(LEN(#REF!)=3,"是",IF(A158&lt;&gt;"",IF(SUM(B158:C158)&lt;&gt;0,"是","否"),"是"))</f>
        <v>#REF!</v>
      </c>
      <c r="F158" s="222" t="e">
        <f>IF(LEN(#REF!)=3,"类",IF(LEN(#REF!)=5,"款","项"))</f>
        <v>#REF!</v>
      </c>
    </row>
    <row r="159" spans="1:6" ht="36" customHeight="1">
      <c r="A159" s="235" t="s">
        <v>1401</v>
      </c>
      <c r="B159" s="236"/>
      <c r="C159" s="236"/>
      <c r="D159" s="232" t="str">
        <f t="shared" si="2"/>
        <v/>
      </c>
      <c r="E159" s="233" t="e">
        <f>IF(LEN(#REF!)=3,"是",IF(A159&lt;&gt;"",IF(SUM(B159:C159)&lt;&gt;0,"是","否"),"是"))</f>
        <v>#REF!</v>
      </c>
      <c r="F159" s="222" t="e">
        <f>IF(LEN(#REF!)=3,"类",IF(LEN(#REF!)=5,"款","项"))</f>
        <v>#REF!</v>
      </c>
    </row>
    <row r="160" spans="1:6" ht="36" customHeight="1">
      <c r="A160" s="235" t="s">
        <v>1402</v>
      </c>
      <c r="B160" s="236"/>
      <c r="C160" s="236"/>
      <c r="D160" s="232" t="str">
        <f t="shared" si="2"/>
        <v/>
      </c>
      <c r="E160" s="233" t="e">
        <f>IF(LEN(#REF!)=3,"是",IF(A160&lt;&gt;"",IF(SUM(B160:C160)&lt;&gt;0,"是","否"),"是"))</f>
        <v>#REF!</v>
      </c>
      <c r="F160" s="222" t="e">
        <f>IF(LEN(#REF!)=3,"类",IF(LEN(#REF!)=5,"款","项"))</f>
        <v>#REF!</v>
      </c>
    </row>
    <row r="161" spans="1:6" ht="36" customHeight="1">
      <c r="A161" s="235" t="s">
        <v>1403</v>
      </c>
      <c r="B161" s="236"/>
      <c r="C161" s="236"/>
      <c r="D161" s="232" t="str">
        <f t="shared" si="2"/>
        <v/>
      </c>
      <c r="E161" s="233" t="e">
        <f>IF(LEN(#REF!)=3,"是",IF(A161&lt;&gt;"",IF(SUM(B161:C161)&lt;&gt;0,"是","否"),"是"))</f>
        <v>#REF!</v>
      </c>
      <c r="F161" s="222" t="e">
        <f>IF(LEN(#REF!)=3,"类",IF(LEN(#REF!)=5,"款","项"))</f>
        <v>#REF!</v>
      </c>
    </row>
    <row r="162" spans="1:6" ht="36" customHeight="1">
      <c r="A162" s="235" t="s">
        <v>1404</v>
      </c>
      <c r="B162" s="236"/>
      <c r="C162" s="236"/>
      <c r="D162" s="232" t="str">
        <f t="shared" si="2"/>
        <v/>
      </c>
      <c r="E162" s="233" t="e">
        <f>IF(LEN(#REF!)=3,"是",IF(A162&lt;&gt;"",IF(SUM(B162:C162)&lt;&gt;0,"是","否"),"是"))</f>
        <v>#REF!</v>
      </c>
      <c r="F162" s="222" t="e">
        <f>IF(LEN(#REF!)=3,"类",IF(LEN(#REF!)=5,"款","项"))</f>
        <v>#REF!</v>
      </c>
    </row>
    <row r="163" spans="1:6" ht="36" customHeight="1">
      <c r="A163" s="234" t="s">
        <v>1405</v>
      </c>
      <c r="B163" s="202">
        <f>SUM(B164:B172)</f>
        <v>0</v>
      </c>
      <c r="C163" s="202">
        <f>SUM(C164:C172)</f>
        <v>0</v>
      </c>
      <c r="D163" s="232" t="str">
        <f t="shared" si="2"/>
        <v/>
      </c>
      <c r="E163" s="233" t="e">
        <f>IF(LEN(#REF!)=3,"是",IF(A163&lt;&gt;"",IF(SUM(B163:C163)&lt;&gt;0,"是","否"),"是"))</f>
        <v>#REF!</v>
      </c>
      <c r="F163" s="222" t="e">
        <f>IF(LEN(#REF!)=3,"类",IF(LEN(#REF!)=5,"款","项"))</f>
        <v>#REF!</v>
      </c>
    </row>
    <row r="164" spans="1:6" ht="36" customHeight="1">
      <c r="A164" s="235" t="s">
        <v>1406</v>
      </c>
      <c r="B164" s="158"/>
      <c r="C164" s="158"/>
      <c r="D164" s="232" t="str">
        <f t="shared" si="2"/>
        <v/>
      </c>
      <c r="E164" s="233" t="e">
        <f>IF(LEN(#REF!)=3,"是",IF(A164&lt;&gt;"",IF(SUM(B164:C164)&lt;&gt;0,"是","否"),"是"))</f>
        <v>#REF!</v>
      </c>
      <c r="F164" s="222" t="e">
        <f>IF(LEN(#REF!)=3,"类",IF(LEN(#REF!)=5,"款","项"))</f>
        <v>#REF!</v>
      </c>
    </row>
    <row r="165" spans="1:6" ht="36" customHeight="1">
      <c r="A165" s="235" t="s">
        <v>813</v>
      </c>
      <c r="B165" s="236"/>
      <c r="C165" s="236"/>
      <c r="D165" s="232" t="str">
        <f t="shared" si="2"/>
        <v/>
      </c>
      <c r="E165" s="233" t="e">
        <f>IF(LEN(#REF!)=3,"是",IF(A165&lt;&gt;"",IF(SUM(B165:C165)&lt;&gt;0,"是","否"),"是"))</f>
        <v>#REF!</v>
      </c>
      <c r="F165" s="222" t="e">
        <f>IF(LEN(#REF!)=3,"类",IF(LEN(#REF!)=5,"款","项"))</f>
        <v>#REF!</v>
      </c>
    </row>
    <row r="166" spans="1:6" ht="36" customHeight="1">
      <c r="A166" s="235" t="s">
        <v>1407</v>
      </c>
      <c r="B166" s="236"/>
      <c r="C166" s="236"/>
      <c r="D166" s="232" t="str">
        <f t="shared" si="2"/>
        <v/>
      </c>
      <c r="E166" s="233" t="e">
        <f>IF(LEN(#REF!)=3,"是",IF(A166&lt;&gt;"",IF(SUM(B166:C166)&lt;&gt;0,"是","否"),"是"))</f>
        <v>#REF!</v>
      </c>
      <c r="F166" s="222" t="e">
        <f>IF(LEN(#REF!)=3,"类",IF(LEN(#REF!)=5,"款","项"))</f>
        <v>#REF!</v>
      </c>
    </row>
    <row r="167" spans="1:6" ht="36" customHeight="1">
      <c r="A167" s="235" t="s">
        <v>1408</v>
      </c>
      <c r="B167" s="158"/>
      <c r="C167" s="158"/>
      <c r="D167" s="232" t="str">
        <f t="shared" si="2"/>
        <v/>
      </c>
      <c r="E167" s="233" t="e">
        <f>IF(LEN(#REF!)=3,"是",IF(A167&lt;&gt;"",IF(SUM(B167:C167)&lt;&gt;0,"是","否"),"是"))</f>
        <v>#REF!</v>
      </c>
      <c r="F167" s="222" t="e">
        <f>IF(LEN(#REF!)=3,"类",IF(LEN(#REF!)=5,"款","项"))</f>
        <v>#REF!</v>
      </c>
    </row>
    <row r="168" spans="1:6" ht="36" customHeight="1">
      <c r="A168" s="235" t="s">
        <v>1409</v>
      </c>
      <c r="B168" s="236"/>
      <c r="C168" s="236"/>
      <c r="D168" s="232" t="str">
        <f t="shared" si="2"/>
        <v/>
      </c>
      <c r="E168" s="233" t="e">
        <f>IF(LEN(#REF!)=3,"是",IF(A168&lt;&gt;"",IF(SUM(B168:C168)&lt;&gt;0,"是","否"),"是"))</f>
        <v>#REF!</v>
      </c>
      <c r="F168" s="222" t="e">
        <f>IF(LEN(#REF!)=3,"类",IF(LEN(#REF!)=5,"款","项"))</f>
        <v>#REF!</v>
      </c>
    </row>
    <row r="169" spans="1:6" ht="36" customHeight="1">
      <c r="A169" s="235" t="s">
        <v>1410</v>
      </c>
      <c r="B169" s="236"/>
      <c r="C169" s="236"/>
      <c r="D169" s="232" t="str">
        <f t="shared" si="2"/>
        <v/>
      </c>
      <c r="E169" s="233" t="e">
        <f>IF(LEN(#REF!)=3,"是",IF(A169&lt;&gt;"",IF(SUM(B169:C169)&lt;&gt;0,"是","否"),"是"))</f>
        <v>#REF!</v>
      </c>
      <c r="F169" s="222" t="e">
        <f>IF(LEN(#REF!)=3,"类",IF(LEN(#REF!)=5,"款","项"))</f>
        <v>#REF!</v>
      </c>
    </row>
    <row r="170" spans="1:6" ht="36" customHeight="1">
      <c r="A170" s="235" t="s">
        <v>1411</v>
      </c>
      <c r="B170" s="236"/>
      <c r="C170" s="236"/>
      <c r="D170" s="232" t="str">
        <f t="shared" si="2"/>
        <v/>
      </c>
      <c r="E170" s="233" t="e">
        <f>IF(LEN(#REF!)=3,"是",IF(A170&lt;&gt;"",IF(SUM(B170:C170)&lt;&gt;0,"是","否"),"是"))</f>
        <v>#REF!</v>
      </c>
      <c r="F170" s="222" t="e">
        <f>IF(LEN(#REF!)=3,"类",IF(LEN(#REF!)=5,"款","项"))</f>
        <v>#REF!</v>
      </c>
    </row>
    <row r="171" spans="1:6" ht="36" customHeight="1">
      <c r="A171" s="235" t="s">
        <v>1412</v>
      </c>
      <c r="B171" s="236"/>
      <c r="C171" s="236"/>
      <c r="D171" s="232" t="str">
        <f t="shared" si="2"/>
        <v/>
      </c>
      <c r="E171" s="233" t="e">
        <f>IF(LEN(#REF!)=3,"是",IF(A171&lt;&gt;"",IF(SUM(B171:C171)&lt;&gt;0,"是","否"),"是"))</f>
        <v>#REF!</v>
      </c>
      <c r="F171" s="222" t="e">
        <f>IF(LEN(#REF!)=3,"类",IF(LEN(#REF!)=5,"款","项"))</f>
        <v>#REF!</v>
      </c>
    </row>
    <row r="172" spans="1:6" ht="36" customHeight="1">
      <c r="A172" s="235" t="s">
        <v>1413</v>
      </c>
      <c r="B172" s="158"/>
      <c r="C172" s="158"/>
      <c r="D172" s="232" t="str">
        <f t="shared" si="2"/>
        <v/>
      </c>
      <c r="E172" s="233" t="e">
        <f>IF(LEN(#REF!)=3,"是",IF(A172&lt;&gt;"",IF(SUM(B172:C172)&lt;&gt;0,"是","否"),"是"))</f>
        <v>#REF!</v>
      </c>
      <c r="F172" s="222" t="e">
        <f>IF(LEN(#REF!)=3,"类",IF(LEN(#REF!)=5,"款","项"))</f>
        <v>#REF!</v>
      </c>
    </row>
    <row r="173" spans="1:6" ht="36" customHeight="1">
      <c r="A173" s="239" t="s">
        <v>1414</v>
      </c>
      <c r="B173" s="236">
        <f>SUM(B174:B175)</f>
        <v>0</v>
      </c>
      <c r="C173" s="236">
        <f>SUM(C174:C175)</f>
        <v>0</v>
      </c>
      <c r="D173" s="232" t="str">
        <f t="shared" si="2"/>
        <v/>
      </c>
      <c r="E173" s="233" t="e">
        <f>IF(LEN(#REF!)=3,"是",IF(A173&lt;&gt;"",IF(SUM(B173:C173)&lt;&gt;0,"是","否"),"是"))</f>
        <v>#REF!</v>
      </c>
      <c r="F173" s="222" t="e">
        <f>IF(LEN(#REF!)=3,"类",IF(LEN(#REF!)=5,"款","项"))</f>
        <v>#REF!</v>
      </c>
    </row>
    <row r="174" spans="1:6" ht="36" customHeight="1">
      <c r="A174" s="235" t="s">
        <v>786</v>
      </c>
      <c r="B174" s="236"/>
      <c r="C174" s="236"/>
      <c r="D174" s="232" t="str">
        <f t="shared" si="2"/>
        <v/>
      </c>
      <c r="E174" s="233" t="e">
        <f>IF(LEN(#REF!)=3,"是",IF(A174&lt;&gt;"",IF(SUM(B174:C174)&lt;&gt;0,"是","否"),"是"))</f>
        <v>#REF!</v>
      </c>
      <c r="F174" s="222" t="e">
        <f>IF(LEN(#REF!)=3,"类",IF(LEN(#REF!)=5,"款","项"))</f>
        <v>#REF!</v>
      </c>
    </row>
    <row r="175" spans="1:6" ht="36" customHeight="1">
      <c r="A175" s="235" t="s">
        <v>1415</v>
      </c>
      <c r="B175" s="236"/>
      <c r="C175" s="236"/>
      <c r="D175" s="232" t="str">
        <f t="shared" si="2"/>
        <v/>
      </c>
      <c r="E175" s="233" t="e">
        <f>IF(LEN(#REF!)=3,"是",IF(A175&lt;&gt;"",IF(SUM(B175:C175)&lt;&gt;0,"是","否"),"是"))</f>
        <v>#REF!</v>
      </c>
      <c r="F175" s="222" t="e">
        <f>IF(LEN(#REF!)=3,"类",IF(LEN(#REF!)=5,"款","项"))</f>
        <v>#REF!</v>
      </c>
    </row>
    <row r="176" spans="1:6" ht="36" customHeight="1">
      <c r="A176" s="234" t="s">
        <v>1416</v>
      </c>
      <c r="B176" s="237">
        <f>SUM(B177:B178)</f>
        <v>0</v>
      </c>
      <c r="C176" s="237">
        <f>SUM(C177:C178)</f>
        <v>0</v>
      </c>
      <c r="D176" s="232" t="str">
        <f t="shared" si="2"/>
        <v/>
      </c>
      <c r="E176" s="233" t="e">
        <f>IF(LEN(#REF!)=3,"是",IF(A176&lt;&gt;"",IF(SUM(B176:C176)&lt;&gt;0,"是","否"),"是"))</f>
        <v>#REF!</v>
      </c>
      <c r="F176" s="222" t="e">
        <f>IF(LEN(#REF!)=3,"类",IF(LEN(#REF!)=5,"款","项"))</f>
        <v>#REF!</v>
      </c>
    </row>
    <row r="177" spans="1:6" ht="36" customHeight="1">
      <c r="A177" s="235" t="s">
        <v>786</v>
      </c>
      <c r="B177" s="236"/>
      <c r="C177" s="236"/>
      <c r="D177" s="232" t="str">
        <f t="shared" si="2"/>
        <v/>
      </c>
      <c r="E177" s="233" t="e">
        <f>IF(LEN(#REF!)=3,"是",IF(A177&lt;&gt;"",IF(SUM(B177:C177)&lt;&gt;0,"是","否"),"是"))</f>
        <v>#REF!</v>
      </c>
      <c r="F177" s="222" t="e">
        <f>IF(LEN(#REF!)=3,"类",IF(LEN(#REF!)=5,"款","项"))</f>
        <v>#REF!</v>
      </c>
    </row>
    <row r="178" spans="1:6" ht="36" customHeight="1">
      <c r="A178" s="235" t="s">
        <v>1417</v>
      </c>
      <c r="B178" s="236"/>
      <c r="C178" s="236"/>
      <c r="D178" s="232" t="str">
        <f t="shared" si="2"/>
        <v/>
      </c>
      <c r="E178" s="233" t="e">
        <f>IF(LEN(#REF!)=3,"是",IF(A178&lt;&gt;"",IF(SUM(B178:C178)&lt;&gt;0,"是","否"),"是"))</f>
        <v>#REF!</v>
      </c>
      <c r="F178" s="222" t="e">
        <f>IF(LEN(#REF!)=3,"类",IF(LEN(#REF!)=5,"款","项"))</f>
        <v>#REF!</v>
      </c>
    </row>
    <row r="179" spans="1:6" ht="36" customHeight="1">
      <c r="A179" s="234" t="s">
        <v>1418</v>
      </c>
      <c r="B179" s="236"/>
      <c r="C179" s="237"/>
      <c r="D179" s="232" t="str">
        <f t="shared" si="2"/>
        <v/>
      </c>
      <c r="E179" s="233" t="e">
        <f>IF(LEN(#REF!)=3,"是",IF(A179&lt;&gt;"",IF(SUM(B179:C179)&lt;&gt;0,"是","否"),"是"))</f>
        <v>#REF!</v>
      </c>
      <c r="F179" s="222" t="e">
        <f>IF(LEN(#REF!)=3,"类",IF(LEN(#REF!)=5,"款","项"))</f>
        <v>#REF!</v>
      </c>
    </row>
    <row r="180" spans="1:6" ht="36" customHeight="1">
      <c r="A180" s="231" t="s">
        <v>1419</v>
      </c>
      <c r="B180" s="202">
        <f>SUM(B181)</f>
        <v>0</v>
      </c>
      <c r="C180" s="202">
        <f>SUM(C181)</f>
        <v>0</v>
      </c>
      <c r="D180" s="238" t="str">
        <f t="shared" si="2"/>
        <v/>
      </c>
      <c r="E180" s="233" t="e">
        <f>IF(LEN(#REF!)=3,"是",IF(A180&lt;&gt;"",IF(SUM(B180:C180)&lt;&gt;0,"是","否"),"是"))</f>
        <v>#REF!</v>
      </c>
      <c r="F180" s="222" t="e">
        <f>IF(LEN(#REF!)=3,"类",IF(LEN(#REF!)=5,"款","项"))</f>
        <v>#REF!</v>
      </c>
    </row>
    <row r="181" spans="1:6" ht="36" customHeight="1">
      <c r="A181" s="234" t="s">
        <v>1420</v>
      </c>
      <c r="B181" s="241">
        <f>SUM(B182:B183)</f>
        <v>0</v>
      </c>
      <c r="C181" s="241">
        <f>SUM(C182:C183)</f>
        <v>0</v>
      </c>
      <c r="D181" s="232" t="str">
        <f t="shared" si="2"/>
        <v/>
      </c>
      <c r="E181" s="233" t="e">
        <f>IF(LEN(#REF!)=3,"是",IF(A181&lt;&gt;"",IF(SUM(B181:C181)&lt;&gt;0,"是","否"),"是"))</f>
        <v>#REF!</v>
      </c>
      <c r="F181" s="222" t="e">
        <f>IF(LEN(#REF!)=3,"类",IF(LEN(#REF!)=5,"款","项"))</f>
        <v>#REF!</v>
      </c>
    </row>
    <row r="182" spans="1:6" ht="36" customHeight="1">
      <c r="A182" s="235" t="s">
        <v>1421</v>
      </c>
      <c r="B182" s="236"/>
      <c r="C182" s="236"/>
      <c r="D182" s="232" t="str">
        <f t="shared" si="2"/>
        <v/>
      </c>
      <c r="E182" s="233" t="e">
        <f>IF(LEN(#REF!)=3,"是",IF(A182&lt;&gt;"",IF(SUM(B182:C182)&lt;&gt;0,"是","否"),"是"))</f>
        <v>#REF!</v>
      </c>
      <c r="F182" s="222" t="e">
        <f>IF(LEN(#REF!)=3,"类",IF(LEN(#REF!)=5,"款","项"))</f>
        <v>#REF!</v>
      </c>
    </row>
    <row r="183" spans="1:6" ht="36" customHeight="1">
      <c r="A183" s="235" t="s">
        <v>1422</v>
      </c>
      <c r="B183" s="236"/>
      <c r="C183" s="236"/>
      <c r="D183" s="232" t="str">
        <f t="shared" si="2"/>
        <v/>
      </c>
      <c r="E183" s="233" t="e">
        <f>IF(LEN(#REF!)=3,"是",IF(A183&lt;&gt;"",IF(SUM(B183:C183)&lt;&gt;0,"是","否"),"是"))</f>
        <v>#REF!</v>
      </c>
      <c r="F183" s="222" t="e">
        <f>IF(LEN(#REF!)=3,"类",IF(LEN(#REF!)=5,"款","项"))</f>
        <v>#REF!</v>
      </c>
    </row>
    <row r="184" spans="1:6" ht="36" customHeight="1">
      <c r="A184" s="231" t="s">
        <v>1423</v>
      </c>
      <c r="B184" s="202">
        <f>SUM(B186:B189,B198,B200)</f>
        <v>45053</v>
      </c>
      <c r="C184" s="202">
        <f>SUM(C186:C189,C198,C200)</f>
        <v>0</v>
      </c>
      <c r="D184" s="238">
        <f t="shared" si="2"/>
        <v>-1</v>
      </c>
      <c r="E184" s="233" t="e">
        <f>IF(LEN(#REF!)=3,"是",IF(A184&lt;&gt;"",IF(SUM(B184:C184)&lt;&gt;0,"是","否"),"是"))</f>
        <v>#REF!</v>
      </c>
      <c r="F184" s="222" t="e">
        <f>IF(LEN(#REF!)=3,"类",IF(LEN(#REF!)=5,"款","项"))</f>
        <v>#REF!</v>
      </c>
    </row>
    <row r="185" spans="1:6" ht="36" customHeight="1">
      <c r="A185" s="239" t="s">
        <v>1424</v>
      </c>
      <c r="B185" s="201">
        <f>SUM(B186:B188)</f>
        <v>45000</v>
      </c>
      <c r="C185" s="201">
        <f>SUM(C186:C188)</f>
        <v>0</v>
      </c>
      <c r="D185" s="232">
        <f t="shared" si="2"/>
        <v>-1</v>
      </c>
      <c r="E185" s="233" t="e">
        <f>IF(LEN(#REF!)=3,"是",IF(A185&lt;&gt;"",IF(SUM(B185:C185)&lt;&gt;0,"是","否"),"是"))</f>
        <v>#REF!</v>
      </c>
      <c r="F185" s="222" t="e">
        <f>IF(LEN(#REF!)=3,"类",IF(LEN(#REF!)=5,"款","项"))</f>
        <v>#REF!</v>
      </c>
    </row>
    <row r="186" spans="1:6" ht="36" customHeight="1">
      <c r="A186" s="235" t="s">
        <v>1425</v>
      </c>
      <c r="B186" s="158"/>
      <c r="C186" s="158"/>
      <c r="D186" s="232" t="str">
        <f t="shared" si="2"/>
        <v/>
      </c>
      <c r="E186" s="233" t="e">
        <f>IF(LEN(#REF!)=3,"是",IF(A186&lt;&gt;"",IF(SUM(B186:C186)&lt;&gt;0,"是","否"),"是"))</f>
        <v>#REF!</v>
      </c>
      <c r="F186" s="222" t="e">
        <f>IF(LEN(#REF!)=3,"类",IF(LEN(#REF!)=5,"款","项"))</f>
        <v>#REF!</v>
      </c>
    </row>
    <row r="187" spans="1:6" ht="36" customHeight="1">
      <c r="A187" s="235" t="s">
        <v>1426</v>
      </c>
      <c r="B187" s="236">
        <v>45000</v>
      </c>
      <c r="C187" s="236"/>
      <c r="D187" s="232">
        <f t="shared" si="2"/>
        <v>-1</v>
      </c>
      <c r="E187" s="233" t="e">
        <f>IF(LEN(#REF!)=3,"是",IF(A187&lt;&gt;"",IF(SUM(B187:C187)&lt;&gt;0,"是","否"),"是"))</f>
        <v>#REF!</v>
      </c>
      <c r="F187" s="222" t="e">
        <f>IF(LEN(#REF!)=3,"类",IF(LEN(#REF!)=5,"款","项"))</f>
        <v>#REF!</v>
      </c>
    </row>
    <row r="188" spans="1:6" ht="36" customHeight="1">
      <c r="A188" s="235" t="s">
        <v>1427</v>
      </c>
      <c r="B188" s="236"/>
      <c r="C188" s="236"/>
      <c r="D188" s="232" t="str">
        <f t="shared" si="2"/>
        <v/>
      </c>
      <c r="E188" s="233" t="e">
        <f>IF(LEN(#REF!)=3,"是",IF(A188&lt;&gt;"",IF(SUM(B188:C188)&lt;&gt;0,"是","否"),"是"))</f>
        <v>#REF!</v>
      </c>
      <c r="F188" s="222" t="e">
        <f>IF(LEN(#REF!)=3,"类",IF(LEN(#REF!)=5,"款","项"))</f>
        <v>#REF!</v>
      </c>
    </row>
    <row r="189" spans="1:6" ht="36" customHeight="1">
      <c r="A189" s="239" t="s">
        <v>1428</v>
      </c>
      <c r="B189" s="201">
        <f>SUM(B190:B197)</f>
        <v>0</v>
      </c>
      <c r="C189" s="201">
        <f>SUM(C190:C197)</f>
        <v>0</v>
      </c>
      <c r="D189" s="232" t="str">
        <f t="shared" si="2"/>
        <v/>
      </c>
      <c r="E189" s="233" t="e">
        <f>IF(LEN(#REF!)=3,"是",IF(A189&lt;&gt;"",IF(SUM(B189:C189)&lt;&gt;0,"是","否"),"是"))</f>
        <v>#REF!</v>
      </c>
      <c r="F189" s="222" t="e">
        <f>IF(LEN(#REF!)=3,"类",IF(LEN(#REF!)=5,"款","项"))</f>
        <v>#REF!</v>
      </c>
    </row>
    <row r="190" spans="1:6" ht="36" customHeight="1">
      <c r="A190" s="235" t="s">
        <v>1429</v>
      </c>
      <c r="B190" s="236"/>
      <c r="C190" s="236"/>
      <c r="D190" s="232" t="str">
        <f t="shared" si="2"/>
        <v/>
      </c>
      <c r="E190" s="233" t="e">
        <f>IF(LEN(#REF!)=3,"是",IF(A190&lt;&gt;"",IF(SUM(B190:C190)&lt;&gt;0,"是","否"),"是"))</f>
        <v>#REF!</v>
      </c>
      <c r="F190" s="222" t="e">
        <f>IF(LEN(#REF!)=3,"类",IF(LEN(#REF!)=5,"款","项"))</f>
        <v>#REF!</v>
      </c>
    </row>
    <row r="191" spans="1:6" ht="36" customHeight="1">
      <c r="A191" s="235" t="s">
        <v>1430</v>
      </c>
      <c r="B191" s="236"/>
      <c r="C191" s="236"/>
      <c r="D191" s="232" t="str">
        <f t="shared" si="2"/>
        <v/>
      </c>
      <c r="E191" s="233" t="e">
        <f>IF(LEN(#REF!)=3,"是",IF(A191&lt;&gt;"",IF(SUM(B191:C191)&lt;&gt;0,"是","否"),"是"))</f>
        <v>#REF!</v>
      </c>
      <c r="F191" s="222" t="e">
        <f>IF(LEN(#REF!)=3,"类",IF(LEN(#REF!)=5,"款","项"))</f>
        <v>#REF!</v>
      </c>
    </row>
    <row r="192" spans="1:6" ht="36" customHeight="1">
      <c r="A192" s="235" t="s">
        <v>1431</v>
      </c>
      <c r="B192" s="158"/>
      <c r="C192" s="158"/>
      <c r="D192" s="232" t="str">
        <f t="shared" si="2"/>
        <v/>
      </c>
      <c r="E192" s="233" t="e">
        <f>IF(LEN(#REF!)=3,"是",IF(A192&lt;&gt;"",IF(SUM(B192:C192)&lt;&gt;0,"是","否"),"是"))</f>
        <v>#REF!</v>
      </c>
      <c r="F192" s="222" t="e">
        <f>IF(LEN(#REF!)=3,"类",IF(LEN(#REF!)=5,"款","项"))</f>
        <v>#REF!</v>
      </c>
    </row>
    <row r="193" spans="1:6" ht="36" customHeight="1">
      <c r="A193" s="235" t="s">
        <v>1432</v>
      </c>
      <c r="B193" s="158"/>
      <c r="C193" s="158"/>
      <c r="D193" s="232" t="str">
        <f t="shared" si="2"/>
        <v/>
      </c>
      <c r="E193" s="233" t="e">
        <f>IF(LEN(#REF!)=3,"是",IF(A193&lt;&gt;"",IF(SUM(B193:C193)&lt;&gt;0,"是","否"),"是"))</f>
        <v>#REF!</v>
      </c>
      <c r="F193" s="222" t="e">
        <f>IF(LEN(#REF!)=3,"类",IF(LEN(#REF!)=5,"款","项"))</f>
        <v>#REF!</v>
      </c>
    </row>
    <row r="194" spans="1:6" ht="36" customHeight="1">
      <c r="A194" s="235" t="s">
        <v>1433</v>
      </c>
      <c r="B194" s="236"/>
      <c r="C194" s="236"/>
      <c r="D194" s="232" t="str">
        <f t="shared" si="2"/>
        <v/>
      </c>
      <c r="E194" s="233" t="e">
        <f>IF(LEN(#REF!)=3,"是",IF(A194&lt;&gt;"",IF(SUM(B194:C194)&lt;&gt;0,"是","否"),"是"))</f>
        <v>#REF!</v>
      </c>
      <c r="F194" s="222" t="e">
        <f>IF(LEN(#REF!)=3,"类",IF(LEN(#REF!)=5,"款","项"))</f>
        <v>#REF!</v>
      </c>
    </row>
    <row r="195" spans="1:6" ht="36" customHeight="1">
      <c r="A195" s="235" t="s">
        <v>1434</v>
      </c>
      <c r="B195" s="236"/>
      <c r="C195" s="236"/>
      <c r="D195" s="232" t="str">
        <f t="shared" si="2"/>
        <v/>
      </c>
      <c r="E195" s="233" t="e">
        <f>IF(LEN(#REF!)=3,"是",IF(A195&lt;&gt;"",IF(SUM(B195:C195)&lt;&gt;0,"是","否"),"是"))</f>
        <v>#REF!</v>
      </c>
      <c r="F195" s="222" t="e">
        <f>IF(LEN(#REF!)=3,"类",IF(LEN(#REF!)=5,"款","项"))</f>
        <v>#REF!</v>
      </c>
    </row>
    <row r="196" spans="1:6" ht="36" customHeight="1">
      <c r="A196" s="235" t="s">
        <v>1435</v>
      </c>
      <c r="B196" s="158"/>
      <c r="C196" s="158"/>
      <c r="D196" s="232" t="str">
        <f t="shared" ref="D196:D259" si="3">IF(B196&gt;0,C196/B196-1,IF(B196&lt;0,-(C196/B196-1),""))</f>
        <v/>
      </c>
      <c r="E196" s="233" t="e">
        <f>IF(LEN(#REF!)=3,"是",IF(A196&lt;&gt;"",IF(SUM(B196:C196)&lt;&gt;0,"是","否"),"是"))</f>
        <v>#REF!</v>
      </c>
      <c r="F196" s="222" t="e">
        <f>IF(LEN(#REF!)=3,"类",IF(LEN(#REF!)=5,"款","项"))</f>
        <v>#REF!</v>
      </c>
    </row>
    <row r="197" spans="1:6" ht="36" customHeight="1">
      <c r="A197" s="235" t="s">
        <v>1436</v>
      </c>
      <c r="B197" s="236"/>
      <c r="C197" s="236"/>
      <c r="D197" s="232" t="str">
        <f t="shared" si="3"/>
        <v/>
      </c>
      <c r="E197" s="233" t="e">
        <f>IF(LEN(#REF!)=3,"是",IF(A197&lt;&gt;"",IF(SUM(B197:C197)&lt;&gt;0,"是","否"),"是"))</f>
        <v>#REF!</v>
      </c>
      <c r="F197" s="222" t="e">
        <f>IF(LEN(#REF!)=3,"类",IF(LEN(#REF!)=5,"款","项"))</f>
        <v>#REF!</v>
      </c>
    </row>
    <row r="198" spans="1:6" ht="36" customHeight="1">
      <c r="A198" s="234" t="s">
        <v>1437</v>
      </c>
      <c r="B198" s="237">
        <f>B199</f>
        <v>0</v>
      </c>
      <c r="C198" s="237">
        <f>C199</f>
        <v>0</v>
      </c>
      <c r="D198" s="232" t="str">
        <f t="shared" si="3"/>
        <v/>
      </c>
      <c r="E198" s="233" t="e">
        <f>IF(LEN(#REF!)=3,"是",IF(A198&lt;&gt;"",IF(SUM(B198:C198)&lt;&gt;0,"是","否"),"是"))</f>
        <v>#REF!</v>
      </c>
      <c r="F198" s="222" t="e">
        <f>IF(LEN(#REF!)=3,"类",IF(LEN(#REF!)=5,"款","项"))</f>
        <v>#REF!</v>
      </c>
    </row>
    <row r="199" spans="1:6" ht="36" customHeight="1">
      <c r="A199" s="235" t="s">
        <v>1523</v>
      </c>
      <c r="B199" s="236"/>
      <c r="C199" s="236"/>
      <c r="D199" s="232" t="str">
        <f t="shared" si="3"/>
        <v/>
      </c>
      <c r="E199" s="233" t="e">
        <f>IF(LEN(#REF!)=3,"是",IF(A199&lt;&gt;"",IF(SUM(B199:C199)&lt;&gt;0,"是","否"),"是"))</f>
        <v>#REF!</v>
      </c>
      <c r="F199" s="222" t="e">
        <f>IF(LEN(#REF!)=3,"类",IF(LEN(#REF!)=5,"款","项"))</f>
        <v>#REF!</v>
      </c>
    </row>
    <row r="200" spans="1:6" ht="36" customHeight="1">
      <c r="A200" s="239" t="s">
        <v>1439</v>
      </c>
      <c r="B200" s="201">
        <f>SUM(B201:B211)</f>
        <v>53</v>
      </c>
      <c r="C200" s="201">
        <f>SUM(C201:C211)</f>
        <v>0</v>
      </c>
      <c r="D200" s="232">
        <f t="shared" si="3"/>
        <v>-1</v>
      </c>
      <c r="E200" s="233" t="e">
        <f>IF(LEN(#REF!)=3,"是",IF(A200&lt;&gt;"",IF(SUM(B200:C200)&lt;&gt;0,"是","否"),"是"))</f>
        <v>#REF!</v>
      </c>
      <c r="F200" s="222" t="e">
        <f>IF(LEN(#REF!)=3,"类",IF(LEN(#REF!)=5,"款","项"))</f>
        <v>#REF!</v>
      </c>
    </row>
    <row r="201" spans="1:6" ht="36" customHeight="1">
      <c r="A201" s="235" t="s">
        <v>1440</v>
      </c>
      <c r="B201" s="236"/>
      <c r="C201" s="236"/>
      <c r="D201" s="232" t="str">
        <f t="shared" si="3"/>
        <v/>
      </c>
      <c r="E201" s="233" t="e">
        <f>IF(LEN(#REF!)=3,"是",IF(A201&lt;&gt;"",IF(SUM(B201:C201)&lt;&gt;0,"是","否"),"是"))</f>
        <v>#REF!</v>
      </c>
      <c r="F201" s="222" t="e">
        <f>IF(LEN(#REF!)=3,"类",IF(LEN(#REF!)=5,"款","项"))</f>
        <v>#REF!</v>
      </c>
    </row>
    <row r="202" spans="1:6" ht="36" customHeight="1">
      <c r="A202" s="235" t="s">
        <v>1441</v>
      </c>
      <c r="B202" s="158">
        <v>34</v>
      </c>
      <c r="C202" s="158"/>
      <c r="D202" s="232">
        <f t="shared" si="3"/>
        <v>-1</v>
      </c>
      <c r="E202" s="233" t="e">
        <f>IF(LEN(#REF!)=3,"是",IF(A202&lt;&gt;"",IF(SUM(B202:C202)&lt;&gt;0,"是","否"),"是"))</f>
        <v>#REF!</v>
      </c>
      <c r="F202" s="222" t="e">
        <f>IF(LEN(#REF!)=3,"类",IF(LEN(#REF!)=5,"款","项"))</f>
        <v>#REF!</v>
      </c>
    </row>
    <row r="203" spans="1:6" ht="36" customHeight="1">
      <c r="A203" s="235" t="s">
        <v>1442</v>
      </c>
      <c r="B203" s="158">
        <v>5</v>
      </c>
      <c r="C203" s="158"/>
      <c r="D203" s="232">
        <f t="shared" si="3"/>
        <v>-1</v>
      </c>
      <c r="E203" s="233" t="e">
        <f>IF(LEN(#REF!)=3,"是",IF(A203&lt;&gt;"",IF(SUM(B203:C203)&lt;&gt;0,"是","否"),"是"))</f>
        <v>#REF!</v>
      </c>
      <c r="F203" s="222" t="e">
        <f>IF(LEN(#REF!)=3,"类",IF(LEN(#REF!)=5,"款","项"))</f>
        <v>#REF!</v>
      </c>
    </row>
    <row r="204" spans="1:6" ht="36" customHeight="1">
      <c r="A204" s="235" t="s">
        <v>1443</v>
      </c>
      <c r="B204" s="236"/>
      <c r="C204" s="236">
        <v>0</v>
      </c>
      <c r="D204" s="232" t="str">
        <f t="shared" si="3"/>
        <v/>
      </c>
      <c r="E204" s="233" t="e">
        <f>IF(LEN(#REF!)=3,"是",IF(A204&lt;&gt;"",IF(SUM(B204:C204)&lt;&gt;0,"是","否"),"是"))</f>
        <v>#REF!</v>
      </c>
      <c r="F204" s="222" t="e">
        <f>IF(LEN(#REF!)=3,"类",IF(LEN(#REF!)=5,"款","项"))</f>
        <v>#REF!</v>
      </c>
    </row>
    <row r="205" spans="1:6" ht="36" customHeight="1">
      <c r="A205" s="235" t="s">
        <v>1444</v>
      </c>
      <c r="B205" s="236"/>
      <c r="C205" s="236">
        <v>0</v>
      </c>
      <c r="D205" s="232" t="str">
        <f t="shared" si="3"/>
        <v/>
      </c>
      <c r="E205" s="233" t="e">
        <f>IF(LEN(#REF!)=3,"是",IF(A205&lt;&gt;"",IF(SUM(B205:C205)&lt;&gt;0,"是","否"),"是"))</f>
        <v>#REF!</v>
      </c>
      <c r="F205" s="222" t="e">
        <f>IF(LEN(#REF!)=3,"类",IF(LEN(#REF!)=5,"款","项"))</f>
        <v>#REF!</v>
      </c>
    </row>
    <row r="206" spans="1:6" ht="36" customHeight="1">
      <c r="A206" s="235" t="s">
        <v>1445</v>
      </c>
      <c r="B206" s="158">
        <v>14</v>
      </c>
      <c r="C206" s="158"/>
      <c r="D206" s="232">
        <f t="shared" si="3"/>
        <v>-1</v>
      </c>
      <c r="E206" s="233" t="e">
        <f>IF(LEN(#REF!)=3,"是",IF(A206&lt;&gt;"",IF(SUM(B206:C206)&lt;&gt;0,"是","否"),"是"))</f>
        <v>#REF!</v>
      </c>
      <c r="F206" s="222" t="e">
        <f>IF(LEN(#REF!)=3,"类",IF(LEN(#REF!)=5,"款","项"))</f>
        <v>#REF!</v>
      </c>
    </row>
    <row r="207" spans="1:6" ht="36" customHeight="1">
      <c r="A207" s="235" t="s">
        <v>1446</v>
      </c>
      <c r="B207" s="236"/>
      <c r="C207" s="236"/>
      <c r="D207" s="232" t="str">
        <f t="shared" si="3"/>
        <v/>
      </c>
      <c r="E207" s="233" t="e">
        <f>IF(LEN(#REF!)=3,"是",IF(A207&lt;&gt;"",IF(SUM(B207:C207)&lt;&gt;0,"是","否"),"是"))</f>
        <v>#REF!</v>
      </c>
      <c r="F207" s="222" t="e">
        <f>IF(LEN(#REF!)=3,"类",IF(LEN(#REF!)=5,"款","项"))</f>
        <v>#REF!</v>
      </c>
    </row>
    <row r="208" spans="1:6" ht="36" customHeight="1">
      <c r="A208" s="235" t="s">
        <v>1447</v>
      </c>
      <c r="B208" s="236"/>
      <c r="C208" s="236"/>
      <c r="D208" s="232" t="str">
        <f t="shared" si="3"/>
        <v/>
      </c>
      <c r="E208" s="233" t="e">
        <f>IF(LEN(#REF!)=3,"是",IF(A208&lt;&gt;"",IF(SUM(B208:C208)&lt;&gt;0,"是","否"),"是"))</f>
        <v>#REF!</v>
      </c>
      <c r="F208" s="222" t="e">
        <f>IF(LEN(#REF!)=3,"类",IF(LEN(#REF!)=5,"款","项"))</f>
        <v>#REF!</v>
      </c>
    </row>
    <row r="209" spans="1:6" ht="36" customHeight="1">
      <c r="A209" s="235" t="s">
        <v>1448</v>
      </c>
      <c r="B209" s="236"/>
      <c r="C209" s="236"/>
      <c r="D209" s="232" t="str">
        <f t="shared" si="3"/>
        <v/>
      </c>
      <c r="E209" s="233" t="e">
        <f>IF(LEN(#REF!)=3,"是",IF(A209&lt;&gt;"",IF(SUM(B209:C209)&lt;&gt;0,"是","否"),"是"))</f>
        <v>#REF!</v>
      </c>
      <c r="F209" s="222" t="e">
        <f>IF(LEN(#REF!)=3,"类",IF(LEN(#REF!)=5,"款","项"))</f>
        <v>#REF!</v>
      </c>
    </row>
    <row r="210" spans="1:6" ht="36" customHeight="1">
      <c r="A210" s="235" t="s">
        <v>1449</v>
      </c>
      <c r="B210" s="236"/>
      <c r="C210" s="236"/>
      <c r="D210" s="232" t="str">
        <f t="shared" si="3"/>
        <v/>
      </c>
      <c r="E210" s="233" t="e">
        <f>IF(LEN(#REF!)=3,"是",IF(A210&lt;&gt;"",IF(SUM(B210:C210)&lt;&gt;0,"是","否"),"是"))</f>
        <v>#REF!</v>
      </c>
      <c r="F210" s="222" t="e">
        <f>IF(LEN(#REF!)=3,"类",IF(LEN(#REF!)=5,"款","项"))</f>
        <v>#REF!</v>
      </c>
    </row>
    <row r="211" spans="1:6" ht="36" customHeight="1">
      <c r="A211" s="235" t="s">
        <v>1450</v>
      </c>
      <c r="B211" s="236"/>
      <c r="C211" s="236"/>
      <c r="D211" s="232" t="str">
        <f t="shared" si="3"/>
        <v/>
      </c>
      <c r="E211" s="233" t="e">
        <f>IF(LEN(#REF!)=3,"是",IF(A211&lt;&gt;"",IF(SUM(B211:C211)&lt;&gt;0,"是","否"),"是"))</f>
        <v>#REF!</v>
      </c>
      <c r="F211" s="222" t="e">
        <f>IF(LEN(#REF!)=3,"类",IF(LEN(#REF!)=5,"款","项"))</f>
        <v>#REF!</v>
      </c>
    </row>
    <row r="212" spans="1:6" ht="36" customHeight="1">
      <c r="A212" s="231" t="s">
        <v>1451</v>
      </c>
      <c r="B212" s="202">
        <f>B213</f>
        <v>13812</v>
      </c>
      <c r="C212" s="202">
        <f>C213</f>
        <v>22500</v>
      </c>
      <c r="D212" s="238">
        <f t="shared" si="3"/>
        <v>0.629</v>
      </c>
      <c r="E212" s="233" t="e">
        <f>IF(LEN(#REF!)=3,"是",IF(A212&lt;&gt;"",IF(SUM(B212:C212)&lt;&gt;0,"是","否"),"是"))</f>
        <v>#REF!</v>
      </c>
      <c r="F212" s="222" t="e">
        <f>IF(LEN(#REF!)=3,"类",IF(LEN(#REF!)=5,"款","项"))</f>
        <v>#REF!</v>
      </c>
    </row>
    <row r="213" spans="1:6" ht="36" customHeight="1">
      <c r="A213" s="239" t="s">
        <v>1452</v>
      </c>
      <c r="B213" s="201">
        <f>SUM(B214:B229)</f>
        <v>13812</v>
      </c>
      <c r="C213" s="201">
        <f>SUM(C214:C229)</f>
        <v>22500</v>
      </c>
      <c r="D213" s="232">
        <f t="shared" si="3"/>
        <v>0.629</v>
      </c>
      <c r="E213" s="233" t="e">
        <f>IF(LEN(#REF!)=3,"是",IF(A213&lt;&gt;"",IF(SUM(B213:C213)&lt;&gt;0,"是","否"),"是"))</f>
        <v>#REF!</v>
      </c>
      <c r="F213" s="222" t="e">
        <f>IF(LEN(#REF!)=3,"类",IF(LEN(#REF!)=5,"款","项"))</f>
        <v>#REF!</v>
      </c>
    </row>
    <row r="214" spans="1:6" ht="36" customHeight="1">
      <c r="A214" s="235" t="s">
        <v>1453</v>
      </c>
      <c r="B214" s="236"/>
      <c r="C214" s="236"/>
      <c r="D214" s="232" t="str">
        <f t="shared" si="3"/>
        <v/>
      </c>
      <c r="E214" s="233" t="e">
        <f>IF(LEN(#REF!)=3,"是",IF(A214&lt;&gt;"",IF(SUM(B214:C214)&lt;&gt;0,"是","否"),"是"))</f>
        <v>#REF!</v>
      </c>
      <c r="F214" s="222" t="e">
        <f>IF(LEN(#REF!)=3,"类",IF(LEN(#REF!)=5,"款","项"))</f>
        <v>#REF!</v>
      </c>
    </row>
    <row r="215" spans="1:6" ht="36" customHeight="1">
      <c r="A215" s="235" t="s">
        <v>1454</v>
      </c>
      <c r="B215" s="236"/>
      <c r="C215" s="236"/>
      <c r="D215" s="232" t="str">
        <f t="shared" si="3"/>
        <v/>
      </c>
      <c r="E215" s="233" t="e">
        <f>IF(LEN(#REF!)=3,"是",IF(A215&lt;&gt;"",IF(SUM(B215:C215)&lt;&gt;0,"是","否"),"是"))</f>
        <v>#REF!</v>
      </c>
      <c r="F215" s="222" t="e">
        <f>IF(LEN(#REF!)=3,"类",IF(LEN(#REF!)=5,"款","项"))</f>
        <v>#REF!</v>
      </c>
    </row>
    <row r="216" spans="1:6" ht="36" customHeight="1">
      <c r="A216" s="235" t="s">
        <v>1455</v>
      </c>
      <c r="B216" s="236"/>
      <c r="C216" s="236"/>
      <c r="D216" s="232" t="str">
        <f t="shared" si="3"/>
        <v/>
      </c>
      <c r="E216" s="233" t="e">
        <f>IF(LEN(#REF!)=3,"是",IF(A216&lt;&gt;"",IF(SUM(B216:C216)&lt;&gt;0,"是","否"),"是"))</f>
        <v>#REF!</v>
      </c>
      <c r="F216" s="222" t="e">
        <f>IF(LEN(#REF!)=3,"类",IF(LEN(#REF!)=5,"款","项"))</f>
        <v>#REF!</v>
      </c>
    </row>
    <row r="217" spans="1:6" ht="36" customHeight="1">
      <c r="A217" s="235" t="s">
        <v>1456</v>
      </c>
      <c r="B217" s="158"/>
      <c r="C217" s="158"/>
      <c r="D217" s="232" t="str">
        <f t="shared" si="3"/>
        <v/>
      </c>
      <c r="E217" s="233" t="e">
        <f>IF(LEN(#REF!)=3,"是",IF(A217&lt;&gt;"",IF(SUM(B217:C217)&lt;&gt;0,"是","否"),"是"))</f>
        <v>#REF!</v>
      </c>
      <c r="F217" s="222" t="e">
        <f>IF(LEN(#REF!)=3,"类",IF(LEN(#REF!)=5,"款","项"))</f>
        <v>#REF!</v>
      </c>
    </row>
    <row r="218" spans="1:6" ht="36" customHeight="1">
      <c r="A218" s="235" t="s">
        <v>1457</v>
      </c>
      <c r="B218" s="236"/>
      <c r="C218" s="236">
        <v>0</v>
      </c>
      <c r="D218" s="232" t="str">
        <f t="shared" si="3"/>
        <v/>
      </c>
      <c r="E218" s="233" t="e">
        <f>IF(LEN(#REF!)=3,"是",IF(A218&lt;&gt;"",IF(SUM(B218:C218)&lt;&gt;0,"是","否"),"是"))</f>
        <v>#REF!</v>
      </c>
      <c r="F218" s="222" t="e">
        <f>IF(LEN(#REF!)=3,"类",IF(LEN(#REF!)=5,"款","项"))</f>
        <v>#REF!</v>
      </c>
    </row>
    <row r="219" spans="1:6" ht="36" customHeight="1">
      <c r="A219" s="235" t="s">
        <v>1458</v>
      </c>
      <c r="B219" s="236"/>
      <c r="C219" s="236">
        <v>0</v>
      </c>
      <c r="D219" s="232" t="str">
        <f t="shared" si="3"/>
        <v/>
      </c>
      <c r="E219" s="233" t="e">
        <f>IF(LEN(#REF!)=3,"是",IF(A219&lt;&gt;"",IF(SUM(B219:C219)&lt;&gt;0,"是","否"),"是"))</f>
        <v>#REF!</v>
      </c>
      <c r="F219" s="222" t="e">
        <f>IF(LEN(#REF!)=3,"类",IF(LEN(#REF!)=5,"款","项"))</f>
        <v>#REF!</v>
      </c>
    </row>
    <row r="220" spans="1:6" ht="36" customHeight="1">
      <c r="A220" s="235" t="s">
        <v>1459</v>
      </c>
      <c r="B220" s="236"/>
      <c r="C220" s="236">
        <v>0</v>
      </c>
      <c r="D220" s="232" t="str">
        <f t="shared" si="3"/>
        <v/>
      </c>
      <c r="E220" s="233" t="e">
        <f>IF(LEN(#REF!)=3,"是",IF(A220&lt;&gt;"",IF(SUM(B220:C220)&lt;&gt;0,"是","否"),"是"))</f>
        <v>#REF!</v>
      </c>
      <c r="F220" s="222" t="e">
        <f>IF(LEN(#REF!)=3,"类",IF(LEN(#REF!)=5,"款","项"))</f>
        <v>#REF!</v>
      </c>
    </row>
    <row r="221" spans="1:6" ht="36" customHeight="1">
      <c r="A221" s="235" t="s">
        <v>1460</v>
      </c>
      <c r="B221" s="236"/>
      <c r="C221" s="236">
        <v>0</v>
      </c>
      <c r="D221" s="232" t="str">
        <f t="shared" si="3"/>
        <v/>
      </c>
      <c r="E221" s="233" t="e">
        <f>IF(LEN(#REF!)=3,"是",IF(A221&lt;&gt;"",IF(SUM(B221:C221)&lt;&gt;0,"是","否"),"是"))</f>
        <v>#REF!</v>
      </c>
      <c r="F221" s="222" t="e">
        <f>IF(LEN(#REF!)=3,"类",IF(LEN(#REF!)=5,"款","项"))</f>
        <v>#REF!</v>
      </c>
    </row>
    <row r="222" spans="1:6" ht="36" customHeight="1">
      <c r="A222" s="235" t="s">
        <v>1461</v>
      </c>
      <c r="B222" s="158"/>
      <c r="C222" s="158">
        <v>0</v>
      </c>
      <c r="D222" s="232" t="str">
        <f t="shared" si="3"/>
        <v/>
      </c>
      <c r="E222" s="233" t="e">
        <f>IF(LEN(#REF!)=3,"是",IF(A222&lt;&gt;"",IF(SUM(B222:C222)&lt;&gt;0,"是","否"),"是"))</f>
        <v>#REF!</v>
      </c>
      <c r="F222" s="222" t="e">
        <f>IF(LEN(#REF!)=3,"类",IF(LEN(#REF!)=5,"款","项"))</f>
        <v>#REF!</v>
      </c>
    </row>
    <row r="223" spans="1:6" ht="36" customHeight="1">
      <c r="A223" s="235" t="s">
        <v>1462</v>
      </c>
      <c r="B223" s="236"/>
      <c r="C223" s="236">
        <v>0</v>
      </c>
      <c r="D223" s="232" t="str">
        <f t="shared" si="3"/>
        <v/>
      </c>
      <c r="E223" s="233" t="e">
        <f>IF(LEN(#REF!)=3,"是",IF(A223&lt;&gt;"",IF(SUM(B223:C223)&lt;&gt;0,"是","否"),"是"))</f>
        <v>#REF!</v>
      </c>
      <c r="F223" s="222" t="e">
        <f>IF(LEN(#REF!)=3,"类",IF(LEN(#REF!)=5,"款","项"))</f>
        <v>#REF!</v>
      </c>
    </row>
    <row r="224" spans="1:6" ht="36" customHeight="1">
      <c r="A224" s="235" t="s">
        <v>1463</v>
      </c>
      <c r="B224" s="236"/>
      <c r="C224" s="236">
        <v>0</v>
      </c>
      <c r="D224" s="232" t="str">
        <f t="shared" si="3"/>
        <v/>
      </c>
      <c r="E224" s="233" t="e">
        <f>IF(LEN(#REF!)=3,"是",IF(A224&lt;&gt;"",IF(SUM(B224:C224)&lt;&gt;0,"是","否"),"是"))</f>
        <v>#REF!</v>
      </c>
      <c r="F224" s="222" t="e">
        <f>IF(LEN(#REF!)=3,"类",IF(LEN(#REF!)=5,"款","项"))</f>
        <v>#REF!</v>
      </c>
    </row>
    <row r="225" spans="1:6" ht="36" customHeight="1">
      <c r="A225" s="235" t="s">
        <v>1464</v>
      </c>
      <c r="B225" s="236">
        <v>1336</v>
      </c>
      <c r="C225" s="158"/>
      <c r="D225" s="232">
        <f t="shared" si="3"/>
        <v>-1</v>
      </c>
      <c r="E225" s="233" t="e">
        <f>IF(LEN(#REF!)=3,"是",IF(A225&lt;&gt;"",IF(SUM(B225:C225)&lt;&gt;0,"是","否"),"是"))</f>
        <v>#REF!</v>
      </c>
      <c r="F225" s="222" t="e">
        <f>IF(LEN(#REF!)=3,"类",IF(LEN(#REF!)=5,"款","项"))</f>
        <v>#REF!</v>
      </c>
    </row>
    <row r="226" spans="1:6" ht="36" customHeight="1">
      <c r="A226" s="235" t="s">
        <v>1465</v>
      </c>
      <c r="B226" s="236"/>
      <c r="C226" s="158"/>
      <c r="D226" s="232" t="str">
        <f t="shared" si="3"/>
        <v/>
      </c>
      <c r="E226" s="233" t="e">
        <f>IF(LEN(#REF!)=3,"是",IF(A226&lt;&gt;"",IF(SUM(B226:C226)&lt;&gt;0,"是","否"),"是"))</f>
        <v>#REF!</v>
      </c>
      <c r="F226" s="222" t="e">
        <f>IF(LEN(#REF!)=3,"类",IF(LEN(#REF!)=5,"款","项"))</f>
        <v>#REF!</v>
      </c>
    </row>
    <row r="227" spans="1:6" ht="36" customHeight="1">
      <c r="A227" s="235" t="s">
        <v>1466</v>
      </c>
      <c r="B227" s="236"/>
      <c r="C227" s="236"/>
      <c r="D227" s="232" t="str">
        <f t="shared" si="3"/>
        <v/>
      </c>
      <c r="E227" s="233" t="e">
        <f>IF(LEN(#REF!)=3,"是",IF(A227&lt;&gt;"",IF(SUM(B227:C227)&lt;&gt;0,"是","否"),"是"))</f>
        <v>#REF!</v>
      </c>
      <c r="F227" s="222" t="e">
        <f>IF(LEN(#REF!)=3,"类",IF(LEN(#REF!)=5,"款","项"))</f>
        <v>#REF!</v>
      </c>
    </row>
    <row r="228" spans="1:6" ht="36" customHeight="1">
      <c r="A228" s="235" t="s">
        <v>1467</v>
      </c>
      <c r="B228" s="158">
        <v>12476</v>
      </c>
      <c r="C228" s="158">
        <v>22500</v>
      </c>
      <c r="D228" s="232">
        <f t="shared" si="3"/>
        <v>0.80300000000000005</v>
      </c>
      <c r="E228" s="233" t="e">
        <f>IF(LEN(#REF!)=3,"是",IF(A228&lt;&gt;"",IF(SUM(B228:C228)&lt;&gt;0,"是","否"),"是"))</f>
        <v>#REF!</v>
      </c>
      <c r="F228" s="222" t="e">
        <f>IF(LEN(#REF!)=3,"类",IF(LEN(#REF!)=5,"款","项"))</f>
        <v>#REF!</v>
      </c>
    </row>
    <row r="229" spans="1:6" ht="36" customHeight="1">
      <c r="A229" s="235" t="s">
        <v>1468</v>
      </c>
      <c r="B229" s="236"/>
      <c r="C229" s="236"/>
      <c r="D229" s="232" t="str">
        <f t="shared" si="3"/>
        <v/>
      </c>
      <c r="E229" s="233" t="e">
        <f>IF(LEN(#REF!)=3,"是",IF(A229&lt;&gt;"",IF(SUM(B229:C229)&lt;&gt;0,"是","否"),"是"))</f>
        <v>#REF!</v>
      </c>
      <c r="F229" s="222" t="e">
        <f>IF(LEN(#REF!)=3,"类",IF(LEN(#REF!)=5,"款","项"))</f>
        <v>#REF!</v>
      </c>
    </row>
    <row r="230" spans="1:6" ht="36" customHeight="1">
      <c r="A230" s="231" t="s">
        <v>1469</v>
      </c>
      <c r="B230" s="202">
        <f>B231</f>
        <v>48</v>
      </c>
      <c r="C230" s="202">
        <f>C231</f>
        <v>0</v>
      </c>
      <c r="D230" s="238">
        <f t="shared" si="3"/>
        <v>-1</v>
      </c>
      <c r="E230" s="233" t="e">
        <f>IF(LEN(#REF!)=3,"是",IF(A230&lt;&gt;"",IF(SUM(B230:C230)&lt;&gt;0,"是","否"),"是"))</f>
        <v>#REF!</v>
      </c>
      <c r="F230" s="222" t="e">
        <f>IF(LEN(#REF!)=3,"类",IF(LEN(#REF!)=5,"款","项"))</f>
        <v>#REF!</v>
      </c>
    </row>
    <row r="231" spans="1:6" ht="36" customHeight="1">
      <c r="A231" s="239" t="s">
        <v>1470</v>
      </c>
      <c r="B231" s="201">
        <f>SUM(B232:B246)</f>
        <v>48</v>
      </c>
      <c r="C231" s="201">
        <f>SUM(C232:C246)</f>
        <v>0</v>
      </c>
      <c r="D231" s="232">
        <f t="shared" si="3"/>
        <v>-1</v>
      </c>
      <c r="E231" s="233" t="e">
        <f>IF(LEN(#REF!)=3,"是",IF(A231&lt;&gt;"",IF(SUM(B231:C231)&lt;&gt;0,"是","否"),"是"))</f>
        <v>#REF!</v>
      </c>
      <c r="F231" s="222" t="e">
        <f>IF(LEN(#REF!)=3,"类",IF(LEN(#REF!)=5,"款","项"))</f>
        <v>#REF!</v>
      </c>
    </row>
    <row r="232" spans="1:6" ht="36" customHeight="1">
      <c r="A232" s="235" t="s">
        <v>1471</v>
      </c>
      <c r="B232" s="236"/>
      <c r="C232" s="236"/>
      <c r="D232" s="232" t="str">
        <f t="shared" si="3"/>
        <v/>
      </c>
      <c r="E232" s="233" t="e">
        <f>IF(LEN(#REF!)=3,"是",IF(A232&lt;&gt;"",IF(SUM(B232:C232)&lt;&gt;0,"是","否"),"是"))</f>
        <v>#REF!</v>
      </c>
      <c r="F232" s="222" t="e">
        <f>IF(LEN(#REF!)=3,"类",IF(LEN(#REF!)=5,"款","项"))</f>
        <v>#REF!</v>
      </c>
    </row>
    <row r="233" spans="1:6" ht="36" customHeight="1">
      <c r="A233" s="235" t="s">
        <v>1472</v>
      </c>
      <c r="B233" s="236"/>
      <c r="C233" s="236"/>
      <c r="D233" s="232" t="str">
        <f t="shared" si="3"/>
        <v/>
      </c>
      <c r="E233" s="233" t="e">
        <f>IF(LEN(#REF!)=3,"是",IF(A233&lt;&gt;"",IF(SUM(B233:C233)&lt;&gt;0,"是","否"),"是"))</f>
        <v>#REF!</v>
      </c>
      <c r="F233" s="222" t="e">
        <f>IF(LEN(#REF!)=3,"类",IF(LEN(#REF!)=5,"款","项"))</f>
        <v>#REF!</v>
      </c>
    </row>
    <row r="234" spans="1:6" ht="36" customHeight="1">
      <c r="A234" s="235" t="s">
        <v>1473</v>
      </c>
      <c r="B234" s="236"/>
      <c r="C234" s="158"/>
      <c r="D234" s="232" t="str">
        <f t="shared" si="3"/>
        <v/>
      </c>
      <c r="E234" s="233" t="e">
        <f>IF(LEN(#REF!)=3,"是",IF(A234&lt;&gt;"",IF(SUM(B234:C234)&lt;&gt;0,"是","否"),"是"))</f>
        <v>#REF!</v>
      </c>
      <c r="F234" s="222" t="e">
        <f>IF(LEN(#REF!)=3,"类",IF(LEN(#REF!)=5,"款","项"))</f>
        <v>#REF!</v>
      </c>
    </row>
    <row r="235" spans="1:6" ht="36" customHeight="1">
      <c r="A235" s="235" t="s">
        <v>1474</v>
      </c>
      <c r="B235" s="236"/>
      <c r="C235" s="158">
        <v>0</v>
      </c>
      <c r="D235" s="232" t="str">
        <f t="shared" si="3"/>
        <v/>
      </c>
      <c r="E235" s="233" t="e">
        <f>IF(LEN(#REF!)=3,"是",IF(A235&lt;&gt;"",IF(SUM(B235:C235)&lt;&gt;0,"是","否"),"是"))</f>
        <v>#REF!</v>
      </c>
      <c r="F235" s="222" t="e">
        <f>IF(LEN(#REF!)=3,"类",IF(LEN(#REF!)=5,"款","项"))</f>
        <v>#REF!</v>
      </c>
    </row>
    <row r="236" spans="1:6" ht="36" customHeight="1">
      <c r="A236" s="235" t="s">
        <v>1475</v>
      </c>
      <c r="B236" s="236"/>
      <c r="C236" s="158">
        <v>0</v>
      </c>
      <c r="D236" s="232" t="str">
        <f t="shared" si="3"/>
        <v/>
      </c>
      <c r="E236" s="233" t="e">
        <f>IF(LEN(#REF!)=3,"是",IF(A236&lt;&gt;"",IF(SUM(B236:C236)&lt;&gt;0,"是","否"),"是"))</f>
        <v>#REF!</v>
      </c>
      <c r="F236" s="222" t="e">
        <f>IF(LEN(#REF!)=3,"类",IF(LEN(#REF!)=5,"款","项"))</f>
        <v>#REF!</v>
      </c>
    </row>
    <row r="237" spans="1:6" ht="36" customHeight="1">
      <c r="A237" s="235" t="s">
        <v>1476</v>
      </c>
      <c r="B237" s="236"/>
      <c r="C237" s="158">
        <v>0</v>
      </c>
      <c r="D237" s="232" t="str">
        <f t="shared" si="3"/>
        <v/>
      </c>
      <c r="E237" s="233" t="e">
        <f>IF(LEN(#REF!)=3,"是",IF(A237&lt;&gt;"",IF(SUM(B237:C237)&lt;&gt;0,"是","否"),"是"))</f>
        <v>#REF!</v>
      </c>
      <c r="F237" s="222" t="e">
        <f>IF(LEN(#REF!)=3,"类",IF(LEN(#REF!)=5,"款","项"))</f>
        <v>#REF!</v>
      </c>
    </row>
    <row r="238" spans="1:6" ht="36" customHeight="1">
      <c r="A238" s="235" t="s">
        <v>1477</v>
      </c>
      <c r="B238" s="236"/>
      <c r="C238" s="158">
        <v>0</v>
      </c>
      <c r="D238" s="232" t="str">
        <f t="shared" si="3"/>
        <v/>
      </c>
      <c r="E238" s="233" t="e">
        <f>IF(LEN(#REF!)=3,"是",IF(A238&lt;&gt;"",IF(SUM(B238:C238)&lt;&gt;0,"是","否"),"是"))</f>
        <v>#REF!</v>
      </c>
      <c r="F238" s="222" t="e">
        <f>IF(LEN(#REF!)=3,"类",IF(LEN(#REF!)=5,"款","项"))</f>
        <v>#REF!</v>
      </c>
    </row>
    <row r="239" spans="1:6" ht="36" customHeight="1">
      <c r="A239" s="235" t="s">
        <v>1478</v>
      </c>
      <c r="B239" s="236"/>
      <c r="C239" s="158">
        <v>0</v>
      </c>
      <c r="D239" s="232" t="str">
        <f t="shared" si="3"/>
        <v/>
      </c>
      <c r="E239" s="233" t="e">
        <f>IF(LEN(#REF!)=3,"是",IF(A239&lt;&gt;"",IF(SUM(B239:C239)&lt;&gt;0,"是","否"),"是"))</f>
        <v>#REF!</v>
      </c>
      <c r="F239" s="222" t="e">
        <f>IF(LEN(#REF!)=3,"类",IF(LEN(#REF!)=5,"款","项"))</f>
        <v>#REF!</v>
      </c>
    </row>
    <row r="240" spans="1:6" ht="36" customHeight="1">
      <c r="A240" s="235" t="s">
        <v>1479</v>
      </c>
      <c r="B240" s="236"/>
      <c r="C240" s="158">
        <v>0</v>
      </c>
      <c r="D240" s="232" t="str">
        <f t="shared" si="3"/>
        <v/>
      </c>
      <c r="E240" s="233" t="e">
        <f>IF(LEN(#REF!)=3,"是",IF(A240&lt;&gt;"",IF(SUM(B240:C240)&lt;&gt;0,"是","否"),"是"))</f>
        <v>#REF!</v>
      </c>
      <c r="F240" s="222" t="e">
        <f>IF(LEN(#REF!)=3,"类",IF(LEN(#REF!)=5,"款","项"))</f>
        <v>#REF!</v>
      </c>
    </row>
    <row r="241" spans="1:6" ht="36" customHeight="1">
      <c r="A241" s="235" t="s">
        <v>1480</v>
      </c>
      <c r="B241" s="236"/>
      <c r="C241" s="158">
        <v>0</v>
      </c>
      <c r="D241" s="232" t="str">
        <f t="shared" si="3"/>
        <v/>
      </c>
      <c r="E241" s="233" t="e">
        <f>IF(LEN(#REF!)=3,"是",IF(A241&lt;&gt;"",IF(SUM(B241:C241)&lt;&gt;0,"是","否"),"是"))</f>
        <v>#REF!</v>
      </c>
      <c r="F241" s="222" t="e">
        <f>IF(LEN(#REF!)=3,"类",IF(LEN(#REF!)=5,"款","项"))</f>
        <v>#REF!</v>
      </c>
    </row>
    <row r="242" spans="1:6" ht="36" customHeight="1">
      <c r="A242" s="235" t="s">
        <v>1481</v>
      </c>
      <c r="B242" s="236"/>
      <c r="C242" s="158">
        <v>0</v>
      </c>
      <c r="D242" s="232" t="str">
        <f t="shared" si="3"/>
        <v/>
      </c>
      <c r="E242" s="233" t="e">
        <f>IF(LEN(#REF!)=3,"是",IF(A242&lt;&gt;"",IF(SUM(B242:C242)&lt;&gt;0,"是","否"),"是"))</f>
        <v>#REF!</v>
      </c>
      <c r="F242" s="222" t="e">
        <f>IF(LEN(#REF!)=3,"类",IF(LEN(#REF!)=5,"款","项"))</f>
        <v>#REF!</v>
      </c>
    </row>
    <row r="243" spans="1:6" ht="36" customHeight="1">
      <c r="A243" s="235" t="s">
        <v>1482</v>
      </c>
      <c r="B243" s="236"/>
      <c r="C243" s="158"/>
      <c r="D243" s="232" t="str">
        <f t="shared" si="3"/>
        <v/>
      </c>
      <c r="E243" s="233" t="e">
        <f>IF(LEN(#REF!)=3,"是",IF(A243&lt;&gt;"",IF(SUM(B243:C243)&lt;&gt;0,"是","否"),"是"))</f>
        <v>#REF!</v>
      </c>
      <c r="F243" s="222" t="e">
        <f>IF(LEN(#REF!)=3,"类",IF(LEN(#REF!)=5,"款","项"))</f>
        <v>#REF!</v>
      </c>
    </row>
    <row r="244" spans="1:6" ht="36" customHeight="1">
      <c r="A244" s="235" t="s">
        <v>1483</v>
      </c>
      <c r="B244" s="236"/>
      <c r="C244" s="236"/>
      <c r="D244" s="232" t="str">
        <f t="shared" si="3"/>
        <v/>
      </c>
      <c r="E244" s="233" t="e">
        <f>IF(LEN(#REF!)=3,"是",IF(A244&lt;&gt;"",IF(SUM(B244:C244)&lt;&gt;0,"是","否"),"是"))</f>
        <v>#REF!</v>
      </c>
      <c r="F244" s="222" t="e">
        <f>IF(LEN(#REF!)=3,"类",IF(LEN(#REF!)=5,"款","项"))</f>
        <v>#REF!</v>
      </c>
    </row>
    <row r="245" spans="1:6" ht="36" customHeight="1">
      <c r="A245" s="235" t="s">
        <v>1484</v>
      </c>
      <c r="B245" s="158">
        <v>48</v>
      </c>
      <c r="C245" s="158"/>
      <c r="D245" s="232">
        <f t="shared" si="3"/>
        <v>-1</v>
      </c>
      <c r="E245" s="233" t="e">
        <f>IF(LEN(#REF!)=3,"是",IF(A245&lt;&gt;"",IF(SUM(B245:C245)&lt;&gt;0,"是","否"),"是"))</f>
        <v>#REF!</v>
      </c>
      <c r="F245" s="222" t="e">
        <f>IF(LEN(#REF!)=3,"类",IF(LEN(#REF!)=5,"款","项"))</f>
        <v>#REF!</v>
      </c>
    </row>
    <row r="246" spans="1:6" ht="36" customHeight="1">
      <c r="A246" s="235" t="s">
        <v>1485</v>
      </c>
      <c r="B246" s="236"/>
      <c r="C246" s="236"/>
      <c r="D246" s="232" t="str">
        <f t="shared" si="3"/>
        <v/>
      </c>
      <c r="E246" s="233" t="e">
        <f>IF(LEN(#REF!)=3,"是",IF(A246&lt;&gt;"",IF(SUM(B246:C246)&lt;&gt;0,"是","否"),"是"))</f>
        <v>#REF!</v>
      </c>
      <c r="F246" s="222" t="e">
        <f>IF(LEN(#REF!)=3,"类",IF(LEN(#REF!)=5,"款","项"))</f>
        <v>#REF!</v>
      </c>
    </row>
    <row r="247" spans="1:6" ht="36" customHeight="1">
      <c r="A247" s="231" t="s">
        <v>1486</v>
      </c>
      <c r="B247" s="202">
        <f>SUM(B248,B261)</f>
        <v>0</v>
      </c>
      <c r="C247" s="202">
        <f>SUM(C248,C261)</f>
        <v>0</v>
      </c>
      <c r="D247" s="232" t="str">
        <f t="shared" si="3"/>
        <v/>
      </c>
      <c r="E247" s="233" t="e">
        <f>IF(LEN(#REF!)=3,"是",IF(A247&lt;&gt;"",IF(SUM(B247:C247)&lt;&gt;0,"是","否"),"是"))</f>
        <v>#REF!</v>
      </c>
      <c r="F247" s="222" t="e">
        <f>IF(LEN(#REF!)=3,"类",IF(LEN(#REF!)=5,"款","项"))</f>
        <v>#REF!</v>
      </c>
    </row>
    <row r="248" spans="1:6" ht="36" customHeight="1">
      <c r="A248" s="234" t="s">
        <v>1487</v>
      </c>
      <c r="B248" s="237">
        <f>SUM(B249:B260)</f>
        <v>0</v>
      </c>
      <c r="C248" s="237">
        <f>SUM(C249:C260)</f>
        <v>0</v>
      </c>
      <c r="D248" s="232" t="str">
        <f t="shared" si="3"/>
        <v/>
      </c>
      <c r="E248" s="233" t="e">
        <f>IF(LEN(#REF!)=3,"是",IF(A248&lt;&gt;"",IF(SUM(B248:C248)&lt;&gt;0,"是","否"),"是"))</f>
        <v>#REF!</v>
      </c>
      <c r="F248" s="222" t="e">
        <f>IF(LEN(#REF!)=3,"类",IF(LEN(#REF!)=5,"款","项"))</f>
        <v>#REF!</v>
      </c>
    </row>
    <row r="249" spans="1:6" ht="36" customHeight="1">
      <c r="A249" s="235" t="s">
        <v>1488</v>
      </c>
      <c r="B249" s="236"/>
      <c r="C249" s="236"/>
      <c r="D249" s="232" t="str">
        <f t="shared" si="3"/>
        <v/>
      </c>
      <c r="E249" s="233" t="e">
        <f>IF(LEN(#REF!)=3,"是",IF(A249&lt;&gt;"",IF(SUM(B249:C249)&lt;&gt;0,"是","否"),"是"))</f>
        <v>#REF!</v>
      </c>
      <c r="F249" s="222" t="e">
        <f>IF(LEN(#REF!)=3,"类",IF(LEN(#REF!)=5,"款","项"))</f>
        <v>#REF!</v>
      </c>
    </row>
    <row r="250" spans="1:6" ht="36" customHeight="1">
      <c r="A250" s="235" t="s">
        <v>1489</v>
      </c>
      <c r="B250" s="236"/>
      <c r="C250" s="236"/>
      <c r="D250" s="232" t="str">
        <f t="shared" si="3"/>
        <v/>
      </c>
      <c r="E250" s="233" t="e">
        <f>IF(LEN(#REF!)=3,"是",IF(A250&lt;&gt;"",IF(SUM(B250:C250)&lt;&gt;0,"是","否"),"是"))</f>
        <v>#REF!</v>
      </c>
      <c r="F250" s="222" t="e">
        <f>IF(LEN(#REF!)=3,"类",IF(LEN(#REF!)=5,"款","项"))</f>
        <v>#REF!</v>
      </c>
    </row>
    <row r="251" spans="1:6" ht="36" customHeight="1">
      <c r="A251" s="235" t="s">
        <v>1490</v>
      </c>
      <c r="B251" s="236"/>
      <c r="C251" s="236"/>
      <c r="D251" s="232" t="str">
        <f t="shared" si="3"/>
        <v/>
      </c>
      <c r="E251" s="233" t="e">
        <f>IF(LEN(#REF!)=3,"是",IF(A251&lt;&gt;"",IF(SUM(B251:C251)&lt;&gt;0,"是","否"),"是"))</f>
        <v>#REF!</v>
      </c>
      <c r="F251" s="222" t="e">
        <f>IF(LEN(#REF!)=3,"类",IF(LEN(#REF!)=5,"款","项"))</f>
        <v>#REF!</v>
      </c>
    </row>
    <row r="252" spans="1:6" ht="36" customHeight="1">
      <c r="A252" s="235" t="s">
        <v>1491</v>
      </c>
      <c r="B252" s="236"/>
      <c r="C252" s="236"/>
      <c r="D252" s="232" t="str">
        <f t="shared" si="3"/>
        <v/>
      </c>
      <c r="E252" s="233" t="e">
        <f>IF(LEN(#REF!)=3,"是",IF(A252&lt;&gt;"",IF(SUM(B252:C252)&lt;&gt;0,"是","否"),"是"))</f>
        <v>#REF!</v>
      </c>
      <c r="F252" s="222" t="e">
        <f>IF(LEN(#REF!)=3,"类",IF(LEN(#REF!)=5,"款","项"))</f>
        <v>#REF!</v>
      </c>
    </row>
    <row r="253" spans="1:6" ht="36" customHeight="1">
      <c r="A253" s="235" t="s">
        <v>1492</v>
      </c>
      <c r="B253" s="236"/>
      <c r="C253" s="236"/>
      <c r="D253" s="232" t="str">
        <f t="shared" si="3"/>
        <v/>
      </c>
      <c r="E253" s="233" t="e">
        <f>IF(LEN(#REF!)=3,"是",IF(A253&lt;&gt;"",IF(SUM(B253:C253)&lt;&gt;0,"是","否"),"是"))</f>
        <v>#REF!</v>
      </c>
      <c r="F253" s="222" t="e">
        <f>IF(LEN(#REF!)=3,"类",IF(LEN(#REF!)=5,"款","项"))</f>
        <v>#REF!</v>
      </c>
    </row>
    <row r="254" spans="1:6" ht="36" customHeight="1">
      <c r="A254" s="235" t="s">
        <v>1493</v>
      </c>
      <c r="B254" s="236"/>
      <c r="C254" s="236"/>
      <c r="D254" s="232" t="str">
        <f t="shared" si="3"/>
        <v/>
      </c>
      <c r="E254" s="233" t="e">
        <f>IF(LEN(#REF!)=3,"是",IF(A254&lt;&gt;"",IF(SUM(B254:C254)&lt;&gt;0,"是","否"),"是"))</f>
        <v>#REF!</v>
      </c>
      <c r="F254" s="222" t="e">
        <f>IF(LEN(#REF!)=3,"类",IF(LEN(#REF!)=5,"款","项"))</f>
        <v>#REF!</v>
      </c>
    </row>
    <row r="255" spans="1:6" ht="36" customHeight="1">
      <c r="A255" s="235" t="s">
        <v>1494</v>
      </c>
      <c r="B255" s="236"/>
      <c r="C255" s="236"/>
      <c r="D255" s="232" t="str">
        <f t="shared" si="3"/>
        <v/>
      </c>
      <c r="E255" s="233" t="e">
        <f>IF(LEN(#REF!)=3,"是",IF(A255&lt;&gt;"",IF(SUM(B255:C255)&lt;&gt;0,"是","否"),"是"))</f>
        <v>#REF!</v>
      </c>
      <c r="F255" s="222" t="e">
        <f>IF(LEN(#REF!)=3,"类",IF(LEN(#REF!)=5,"款","项"))</f>
        <v>#REF!</v>
      </c>
    </row>
    <row r="256" spans="1:6" ht="36" customHeight="1">
      <c r="A256" s="235" t="s">
        <v>1495</v>
      </c>
      <c r="B256" s="236"/>
      <c r="C256" s="236"/>
      <c r="D256" s="232" t="str">
        <f t="shared" si="3"/>
        <v/>
      </c>
      <c r="E256" s="233" t="e">
        <f>IF(LEN(#REF!)=3,"是",IF(A256&lt;&gt;"",IF(SUM(B256:C256)&lt;&gt;0,"是","否"),"是"))</f>
        <v>#REF!</v>
      </c>
      <c r="F256" s="222" t="e">
        <f>IF(LEN(#REF!)=3,"类",IF(LEN(#REF!)=5,"款","项"))</f>
        <v>#REF!</v>
      </c>
    </row>
    <row r="257" spans="1:6" ht="36" customHeight="1">
      <c r="A257" s="235" t="s">
        <v>1496</v>
      </c>
      <c r="B257" s="236"/>
      <c r="C257" s="236"/>
      <c r="D257" s="232" t="str">
        <f t="shared" si="3"/>
        <v/>
      </c>
      <c r="E257" s="233" t="e">
        <f>IF(LEN(#REF!)=3,"是",IF(A257&lt;&gt;"",IF(SUM(B257:C257)&lt;&gt;0,"是","否"),"是"))</f>
        <v>#REF!</v>
      </c>
      <c r="F257" s="222" t="e">
        <f>IF(LEN(#REF!)=3,"类",IF(LEN(#REF!)=5,"款","项"))</f>
        <v>#REF!</v>
      </c>
    </row>
    <row r="258" spans="1:6" ht="36" customHeight="1">
      <c r="A258" s="235" t="s">
        <v>1497</v>
      </c>
      <c r="B258" s="236"/>
      <c r="C258" s="236"/>
      <c r="D258" s="232" t="str">
        <f t="shared" si="3"/>
        <v/>
      </c>
      <c r="E258" s="233" t="e">
        <f>IF(LEN(#REF!)=3,"是",IF(A258&lt;&gt;"",IF(SUM(B258:C258)&lt;&gt;0,"是","否"),"是"))</f>
        <v>#REF!</v>
      </c>
      <c r="F258" s="222" t="e">
        <f>IF(LEN(#REF!)=3,"类",IF(LEN(#REF!)=5,"款","项"))</f>
        <v>#REF!</v>
      </c>
    </row>
    <row r="259" spans="1:6" ht="36" customHeight="1">
      <c r="A259" s="235" t="s">
        <v>1498</v>
      </c>
      <c r="B259" s="236"/>
      <c r="C259" s="236"/>
      <c r="D259" s="232" t="str">
        <f t="shared" si="3"/>
        <v/>
      </c>
      <c r="E259" s="233" t="e">
        <f>IF(LEN(#REF!)=3,"是",IF(A259&lt;&gt;"",IF(SUM(B259:C259)&lt;&gt;0,"是","否"),"是"))</f>
        <v>#REF!</v>
      </c>
      <c r="F259" s="222" t="e">
        <f>IF(LEN(#REF!)=3,"类",IF(LEN(#REF!)=5,"款","项"))</f>
        <v>#REF!</v>
      </c>
    </row>
    <row r="260" spans="1:6" ht="36" customHeight="1">
      <c r="A260" s="235" t="s">
        <v>1499</v>
      </c>
      <c r="B260" s="236"/>
      <c r="C260" s="236"/>
      <c r="D260" s="232" t="str">
        <f t="shared" ref="D260:D269" si="4">IF(B260&gt;0,C260/B260-1,IF(B260&lt;0,-(C260/B260-1),""))</f>
        <v/>
      </c>
      <c r="E260" s="233" t="e">
        <f>IF(LEN(#REF!)=3,"是",IF(A260&lt;&gt;"",IF(SUM(B260:C260)&lt;&gt;0,"是","否"),"是"))</f>
        <v>#REF!</v>
      </c>
    </row>
    <row r="261" spans="1:6" ht="36" customHeight="1">
      <c r="A261" s="234" t="s">
        <v>1500</v>
      </c>
      <c r="B261" s="237">
        <f>SUM(B262:B267)</f>
        <v>0</v>
      </c>
      <c r="C261" s="237">
        <f>SUM(C262:C267)</f>
        <v>0</v>
      </c>
      <c r="D261" s="232" t="str">
        <f t="shared" si="4"/>
        <v/>
      </c>
      <c r="E261" s="233" t="e">
        <f>IF(LEN(#REF!)=3,"是",IF(A261&lt;&gt;"",IF(SUM(B261:C261)&lt;&gt;0,"是","否"),"是"))</f>
        <v>#REF!</v>
      </c>
    </row>
    <row r="262" spans="1:6" ht="36" customHeight="1">
      <c r="A262" s="235" t="s">
        <v>864</v>
      </c>
      <c r="B262" s="236"/>
      <c r="C262" s="236"/>
      <c r="D262" s="232" t="str">
        <f t="shared" si="4"/>
        <v/>
      </c>
      <c r="E262" s="233" t="e">
        <f>IF(LEN(#REF!)=3,"是",IF(A262&lt;&gt;"",IF(SUM(B262:C262)&lt;&gt;0,"是","否"),"是"))</f>
        <v>#REF!</v>
      </c>
    </row>
    <row r="263" spans="1:6" ht="36" customHeight="1">
      <c r="A263" s="235" t="s">
        <v>902</v>
      </c>
      <c r="B263" s="236"/>
      <c r="C263" s="236"/>
      <c r="D263" s="232" t="str">
        <f t="shared" si="4"/>
        <v/>
      </c>
      <c r="E263" s="233" t="e">
        <f>IF(LEN(#REF!)=3,"是",IF(A263&lt;&gt;"",IF(SUM(B263:C263)&lt;&gt;0,"是","否"),"是"))</f>
        <v>#REF!</v>
      </c>
    </row>
    <row r="264" spans="1:6" ht="36" customHeight="1">
      <c r="A264" s="235" t="s">
        <v>1502</v>
      </c>
      <c r="B264" s="236"/>
      <c r="C264" s="236"/>
      <c r="D264" s="232" t="str">
        <f t="shared" si="4"/>
        <v/>
      </c>
      <c r="E264" s="233" t="e">
        <f>IF(LEN(#REF!)=3,"是",IF(A264&lt;&gt;"",IF(SUM(B264:C264)&lt;&gt;0,"是","否"),"是"))</f>
        <v>#REF!</v>
      </c>
    </row>
    <row r="265" spans="1:6" ht="36" customHeight="1">
      <c r="A265" s="235" t="s">
        <v>1503</v>
      </c>
      <c r="B265" s="236"/>
      <c r="C265" s="236"/>
      <c r="D265" s="232" t="str">
        <f t="shared" si="4"/>
        <v/>
      </c>
      <c r="E265" s="233" t="e">
        <f>IF(LEN(#REF!)=3,"是",IF(A265&lt;&gt;"",IF(SUM(B265:C265)&lt;&gt;0,"是","否"),"是"))</f>
        <v>#REF!</v>
      </c>
    </row>
    <row r="266" spans="1:6" ht="36" customHeight="1">
      <c r="A266" s="235" t="s">
        <v>1504</v>
      </c>
      <c r="B266" s="236"/>
      <c r="C266" s="236"/>
      <c r="D266" s="232" t="str">
        <f t="shared" si="4"/>
        <v/>
      </c>
      <c r="E266" s="233" t="e">
        <f>IF(LEN(#REF!)=3,"是",IF(A266&lt;&gt;"",IF(SUM(B266:C266)&lt;&gt;0,"是","否"),"是"))</f>
        <v>#REF!</v>
      </c>
    </row>
    <row r="267" spans="1:6" ht="36" customHeight="1">
      <c r="A267" s="235" t="s">
        <v>1505</v>
      </c>
      <c r="B267" s="236"/>
      <c r="C267" s="236"/>
      <c r="D267" s="232" t="str">
        <f t="shared" si="4"/>
        <v/>
      </c>
      <c r="E267" s="233" t="e">
        <f>IF(LEN(#REF!)=3,"是",IF(A267&lt;&gt;"",IF(SUM(B267:C267)&lt;&gt;0,"是","否"),"是"))</f>
        <v>#REF!</v>
      </c>
    </row>
    <row r="268" spans="1:6" ht="36" customHeight="1">
      <c r="A268" s="242"/>
      <c r="B268" s="201"/>
      <c r="C268" s="201"/>
      <c r="D268" s="232" t="str">
        <f t="shared" si="4"/>
        <v/>
      </c>
      <c r="E268" s="233" t="e">
        <f>IF(LEN(#REF!)=3,"是",IF(A268&lt;&gt;"",IF(SUM(B268:C268)&lt;&gt;0,"是","否"),"是"))</f>
        <v>#REF!</v>
      </c>
    </row>
    <row r="269" spans="1:6" ht="36" customHeight="1">
      <c r="A269" s="243" t="s">
        <v>1524</v>
      </c>
      <c r="B269" s="202">
        <f>SUM(B4,B20,B32,B43,B101,B136,B180,B184,B212,B230,B247)</f>
        <v>127022</v>
      </c>
      <c r="C269" s="202">
        <f>SUM(C4,C20,C32,C43,C101,C136,C180,C184,C212,C230,C247)</f>
        <v>78677</v>
      </c>
      <c r="D269" s="238">
        <f t="shared" si="4"/>
        <v>-0.38100000000000001</v>
      </c>
      <c r="E269" s="233" t="e">
        <f>IF(LEN(#REF!)=3,"是",IF(A269&lt;&gt;"",IF(SUM(B269:C269)&lt;&gt;0,"是","否"),"是"))</f>
        <v>#REF!</v>
      </c>
    </row>
    <row r="270" spans="1:6" ht="36" customHeight="1">
      <c r="A270" s="244" t="s">
        <v>95</v>
      </c>
      <c r="B270" s="59">
        <f>B271+B274+B275+B276</f>
        <v>31413</v>
      </c>
      <c r="C270" s="59">
        <f>C271+C274+C275+C276</f>
        <v>3500</v>
      </c>
      <c r="D270" s="93"/>
      <c r="E270" s="233" t="e">
        <f>IF(LEN(#REF!)=3,"是",IF(A270&lt;&gt;"",IF(SUM(B270:C270)&lt;&gt;0,"是","否"),"是"))</f>
        <v>#REF!</v>
      </c>
    </row>
    <row r="271" spans="1:6" ht="36" customHeight="1">
      <c r="A271" s="245" t="s">
        <v>1507</v>
      </c>
      <c r="B271" s="65">
        <f>SUM(B272:B273)</f>
        <v>2948</v>
      </c>
      <c r="C271" s="65">
        <f>SUM(C272:C273)</f>
        <v>3500</v>
      </c>
      <c r="D271" s="246"/>
      <c r="E271" s="233" t="e">
        <f>IF(LEN(#REF!)=3,"是",IF(A271&lt;&gt;"",IF(SUM(B271:C271)&lt;&gt;0,"是","否"),"是"))</f>
        <v>#REF!</v>
      </c>
    </row>
    <row r="272" spans="1:6" ht="36" customHeight="1">
      <c r="A272" s="245" t="s">
        <v>1508</v>
      </c>
      <c r="B272" s="65"/>
      <c r="C272" s="65"/>
      <c r="D272" s="246"/>
      <c r="E272" s="233" t="e">
        <f>IF(LEN(#REF!)=3,"是",IF(A272&lt;&gt;"",IF(SUM(B272:C272)&lt;&gt;0,"是","否"),"是"))</f>
        <v>#REF!</v>
      </c>
    </row>
    <row r="273" spans="1:5" ht="36" customHeight="1">
      <c r="A273" s="245" t="s">
        <v>1509</v>
      </c>
      <c r="B273" s="65">
        <v>2948</v>
      </c>
      <c r="C273" s="65">
        <v>3500</v>
      </c>
      <c r="D273" s="246"/>
      <c r="E273" s="233" t="e">
        <f>IF(LEN(#REF!)=3,"是",IF(A273&lt;&gt;"",IF(SUM(B273:C273)&lt;&gt;0,"是","否"),"是"))</f>
        <v>#REF!</v>
      </c>
    </row>
    <row r="274" spans="1:5" ht="36" customHeight="1">
      <c r="A274" s="245" t="s">
        <v>1510</v>
      </c>
      <c r="B274" s="65">
        <v>24988</v>
      </c>
      <c r="C274" s="65"/>
      <c r="D274" s="246"/>
      <c r="E274" s="233" t="e">
        <f>IF(LEN(#REF!)=3,"是",IF(A274&lt;&gt;"",IF(SUM(B274:C274)&lt;&gt;0,"是","否"),"是"))</f>
        <v>#REF!</v>
      </c>
    </row>
    <row r="275" spans="1:5" ht="36" customHeight="1">
      <c r="A275" s="245" t="s">
        <v>1511</v>
      </c>
      <c r="B275" s="65">
        <v>3477</v>
      </c>
      <c r="C275" s="65"/>
      <c r="D275" s="246"/>
      <c r="E275" s="233" t="e">
        <f>IF(LEN(#REF!)=3,"是",IF(A275&lt;&gt;"",IF(SUM(B275:C275)&lt;&gt;0,"是","否"),"是"))</f>
        <v>#REF!</v>
      </c>
    </row>
    <row r="276" spans="1:5" ht="36" customHeight="1">
      <c r="A276" s="247" t="s">
        <v>1512</v>
      </c>
      <c r="B276" s="65"/>
      <c r="C276" s="65"/>
      <c r="D276" s="93"/>
      <c r="E276" s="233" t="e">
        <f>IF(LEN(#REF!)=3,"是",IF(A276&lt;&gt;"",IF(SUM(B276:C276)&lt;&gt;0,"是","否"),"是"))</f>
        <v>#REF!</v>
      </c>
    </row>
    <row r="277" spans="1:5" ht="36" customHeight="1">
      <c r="A277" s="248" t="s">
        <v>1513</v>
      </c>
      <c r="B277" s="59"/>
      <c r="C277" s="59">
        <v>40000</v>
      </c>
      <c r="D277" s="246"/>
      <c r="E277" s="233" t="e">
        <f>IF(LEN(#REF!)=3,"是",IF(A277&lt;&gt;"",IF(SUM(B277:C277)&lt;&gt;0,"是","否"),"是"))</f>
        <v>#REF!</v>
      </c>
    </row>
    <row r="278" spans="1:5" ht="36" customHeight="1">
      <c r="A278" s="249" t="s">
        <v>102</v>
      </c>
      <c r="B278" s="59">
        <f>B269+B270+B277</f>
        <v>158435</v>
      </c>
      <c r="C278" s="59">
        <f>C269+C270+C277</f>
        <v>122177</v>
      </c>
      <c r="D278" s="93"/>
      <c r="E278" s="233" t="e">
        <f>IF(LEN(#REF!)=3,"是",IF(A278&lt;&gt;"",IF(SUM(B278:C278)&lt;&gt;0,"是","否"),"是"))</f>
        <v>#REF!</v>
      </c>
    </row>
    <row r="279" spans="1:5">
      <c r="B279" s="250"/>
      <c r="C279" s="250"/>
    </row>
    <row r="280" spans="1:5">
      <c r="B280" s="250"/>
      <c r="C280" s="250"/>
    </row>
    <row r="281" spans="1:5">
      <c r="B281" s="250"/>
      <c r="C281" s="250"/>
    </row>
  </sheetData>
  <mergeCells count="1">
    <mergeCell ref="A1:D1"/>
  </mergeCells>
  <phoneticPr fontId="82" type="noConversion"/>
  <conditionalFormatting sqref="A276">
    <cfRule type="expression" dxfId="47" priority="6" stopIfTrue="1">
      <formula>"len($A:$A)=3"</formula>
    </cfRule>
  </conditionalFormatting>
  <conditionalFormatting sqref="B276">
    <cfRule type="expression" dxfId="46" priority="4" stopIfTrue="1">
      <formula>"len($A:$A)=3"</formula>
    </cfRule>
  </conditionalFormatting>
  <conditionalFormatting sqref="C276">
    <cfRule type="expression" dxfId="45" priority="3" stopIfTrue="1">
      <formula>"len($A:$A)=3"</formula>
    </cfRule>
  </conditionalFormatting>
  <conditionalFormatting sqref="A277">
    <cfRule type="expression" dxfId="44" priority="5" stopIfTrue="1">
      <formula>"len($A:$A)=3"</formula>
    </cfRule>
  </conditionalFormatting>
  <conditionalFormatting sqref="B277">
    <cfRule type="expression" dxfId="43" priority="2" stopIfTrue="1">
      <formula>"len($A:$A)=3"</formula>
    </cfRule>
  </conditionalFormatting>
  <conditionalFormatting sqref="C277">
    <cfRule type="expression" dxfId="42" priority="1" stopIfTrue="1">
      <formula>"len($A:$A)=3"</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sheetPr codeName="Sheet13">
    <tabColor theme="0" tint="-0.249977111117893"/>
  </sheetPr>
  <dimension ref="A1:E18"/>
  <sheetViews>
    <sheetView showGridLines="0" showZeros="0" view="pageBreakPreview" zoomScaleNormal="100" workbookViewId="0">
      <selection activeCell="C7" sqref="C7"/>
    </sheetView>
  </sheetViews>
  <sheetFormatPr defaultColWidth="9" defaultRowHeight="14"/>
  <cols>
    <col min="1" max="1" width="52.08984375" style="204" customWidth="1"/>
    <col min="2" max="4" width="20.6328125" customWidth="1"/>
    <col min="5" max="5" width="9" hidden="1" customWidth="1"/>
  </cols>
  <sheetData>
    <row r="1" spans="1:5" s="203" customFormat="1" ht="45" customHeight="1">
      <c r="A1" s="422" t="s">
        <v>1525</v>
      </c>
      <c r="B1" s="422"/>
      <c r="C1" s="422"/>
      <c r="D1" s="422"/>
      <c r="E1" s="205"/>
    </row>
    <row r="2" spans="1:5" ht="20.149999999999999" customHeight="1">
      <c r="A2" s="206"/>
      <c r="B2" s="207"/>
      <c r="C2" s="208"/>
      <c r="D2" s="208" t="s">
        <v>1</v>
      </c>
      <c r="E2" s="204"/>
    </row>
    <row r="3" spans="1:5" ht="45" customHeight="1">
      <c r="A3" s="130" t="s">
        <v>1085</v>
      </c>
      <c r="B3" s="136" t="s">
        <v>1239</v>
      </c>
      <c r="C3" s="136" t="s">
        <v>4</v>
      </c>
      <c r="D3" s="136" t="s">
        <v>1526</v>
      </c>
      <c r="E3" s="209" t="s">
        <v>43</v>
      </c>
    </row>
    <row r="4" spans="1:5" ht="36" customHeight="1">
      <c r="A4" s="210" t="s">
        <v>1280</v>
      </c>
      <c r="B4" s="211"/>
      <c r="C4" s="211"/>
      <c r="D4" s="212" t="e">
        <f>(C4-B4)/B4</f>
        <v>#DIV/0!</v>
      </c>
      <c r="E4" s="213" t="str">
        <f>IF(A4&lt;&gt;"",IF(SUM(B4:C4)&lt;&gt;0,"是","否"),"是")</f>
        <v>否</v>
      </c>
    </row>
    <row r="5" spans="1:5" ht="36" customHeight="1">
      <c r="A5" s="210" t="s">
        <v>1527</v>
      </c>
      <c r="B5" s="211"/>
      <c r="C5" s="211"/>
      <c r="D5" s="212" t="e">
        <f>(C5-B5)/B5</f>
        <v>#DIV/0!</v>
      </c>
      <c r="E5" s="213" t="str">
        <f t="shared" ref="E5:E15" si="0">IF(A5&lt;&gt;"",IF(SUM(B5:C5)&lt;&gt;0,"是","否"),"是")</f>
        <v>否</v>
      </c>
    </row>
    <row r="6" spans="1:5" ht="36" customHeight="1">
      <c r="A6" s="210" t="s">
        <v>1305</v>
      </c>
      <c r="B6" s="211"/>
      <c r="C6" s="211"/>
      <c r="D6" s="212" t="e">
        <f t="shared" ref="D6:D15" si="1">(C6-B6)/B6</f>
        <v>#DIV/0!</v>
      </c>
      <c r="E6" s="213" t="str">
        <f t="shared" si="0"/>
        <v>否</v>
      </c>
    </row>
    <row r="7" spans="1:5" ht="36" customHeight="1">
      <c r="A7" s="214" t="s">
        <v>1316</v>
      </c>
      <c r="B7" s="211"/>
      <c r="C7" s="211"/>
      <c r="D7" s="212" t="e">
        <f t="shared" si="1"/>
        <v>#DIV/0!</v>
      </c>
      <c r="E7" s="215" t="str">
        <f t="shared" si="0"/>
        <v>否</v>
      </c>
    </row>
    <row r="8" spans="1:5" ht="36" customHeight="1">
      <c r="A8" s="210" t="s">
        <v>1355</v>
      </c>
      <c r="B8" s="211"/>
      <c r="C8" s="211"/>
      <c r="D8" s="212" t="e">
        <f t="shared" si="1"/>
        <v>#DIV/0!</v>
      </c>
      <c r="E8" s="213" t="str">
        <f t="shared" si="0"/>
        <v>否</v>
      </c>
    </row>
    <row r="9" spans="1:5" ht="36" customHeight="1">
      <c r="A9" s="210" t="s">
        <v>1381</v>
      </c>
      <c r="B9" s="211"/>
      <c r="C9" s="211"/>
      <c r="D9" s="212" t="e">
        <f t="shared" si="1"/>
        <v>#DIV/0!</v>
      </c>
      <c r="E9" s="213" t="str">
        <f t="shared" si="0"/>
        <v>否</v>
      </c>
    </row>
    <row r="10" spans="1:5" ht="36" customHeight="1">
      <c r="A10" s="214" t="s">
        <v>1419</v>
      </c>
      <c r="B10" s="211"/>
      <c r="C10" s="211"/>
      <c r="D10" s="212" t="e">
        <f t="shared" si="1"/>
        <v>#DIV/0!</v>
      </c>
      <c r="E10" s="215" t="str">
        <f t="shared" si="0"/>
        <v>否</v>
      </c>
    </row>
    <row r="11" spans="1:5" ht="36" customHeight="1">
      <c r="A11" s="210" t="s">
        <v>1423</v>
      </c>
      <c r="B11" s="211"/>
      <c r="C11" s="211"/>
      <c r="D11" s="212" t="e">
        <f t="shared" si="1"/>
        <v>#DIV/0!</v>
      </c>
      <c r="E11" s="213" t="str">
        <f t="shared" si="0"/>
        <v>否</v>
      </c>
    </row>
    <row r="12" spans="1:5" ht="36" customHeight="1">
      <c r="A12" s="214" t="s">
        <v>1451</v>
      </c>
      <c r="B12" s="211"/>
      <c r="C12" s="211"/>
      <c r="D12" s="212" t="e">
        <f t="shared" si="1"/>
        <v>#DIV/0!</v>
      </c>
      <c r="E12" s="215" t="str">
        <f t="shared" si="0"/>
        <v>否</v>
      </c>
    </row>
    <row r="13" spans="1:5" ht="36" customHeight="1">
      <c r="A13" s="214" t="s">
        <v>1469</v>
      </c>
      <c r="B13" s="211"/>
      <c r="C13" s="211"/>
      <c r="D13" s="212" t="e">
        <f t="shared" si="1"/>
        <v>#DIV/0!</v>
      </c>
      <c r="E13" s="215" t="str">
        <f t="shared" si="0"/>
        <v>否</v>
      </c>
    </row>
    <row r="14" spans="1:5" ht="36" customHeight="1">
      <c r="A14" s="214" t="s">
        <v>1486</v>
      </c>
      <c r="B14" s="211"/>
      <c r="C14" s="211"/>
      <c r="D14" s="212" t="e">
        <f t="shared" si="1"/>
        <v>#DIV/0!</v>
      </c>
      <c r="E14" s="215" t="str">
        <f t="shared" si="0"/>
        <v>否</v>
      </c>
    </row>
    <row r="15" spans="1:5" ht="36" customHeight="1">
      <c r="A15" s="216" t="s">
        <v>1528</v>
      </c>
      <c r="B15" s="217">
        <f>SUM(B4:B14)</f>
        <v>0</v>
      </c>
      <c r="C15" s="217">
        <f>SUM(C4:C14)</f>
        <v>0</v>
      </c>
      <c r="D15" s="218" t="e">
        <f t="shared" si="1"/>
        <v>#DIV/0!</v>
      </c>
      <c r="E15" s="213" t="str">
        <f t="shared" si="0"/>
        <v>否</v>
      </c>
    </row>
    <row r="18" spans="1:1">
      <c r="A18" s="204" t="s">
        <v>1529</v>
      </c>
    </row>
  </sheetData>
  <mergeCells count="1">
    <mergeCell ref="A1:D1"/>
  </mergeCells>
  <phoneticPr fontId="82" type="noConversion"/>
  <conditionalFormatting sqref="E4:E15">
    <cfRule type="cellIs" dxfId="41" priority="2" stopIfTrue="1" operator="lessThan">
      <formula>0</formula>
    </cfRule>
  </conditionalFormatting>
  <conditionalFormatting sqref="E13:E15">
    <cfRule type="cellIs" dxfId="40" priority="1" stopIfTrue="1" operator="lessThan">
      <formula>0</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sheetPr codeName="Sheet14">
    <tabColor rgb="FF00B0F0"/>
  </sheetPr>
  <dimension ref="A1:E54"/>
  <sheetViews>
    <sheetView showGridLines="0" showZeros="0" view="pageBreakPreview" zoomScaleNormal="100" workbookViewId="0">
      <selection activeCell="C12" sqref="C12"/>
    </sheetView>
  </sheetViews>
  <sheetFormatPr defaultColWidth="9" defaultRowHeight="15"/>
  <cols>
    <col min="1" max="1" width="50.7265625" style="177" customWidth="1"/>
    <col min="2" max="4" width="20.6328125" style="177" customWidth="1"/>
    <col min="5" max="5" width="4.26953125" style="177" hidden="1" customWidth="1"/>
    <col min="6" max="6" width="13.7265625" style="177"/>
    <col min="7" max="16384" width="9" style="177"/>
  </cols>
  <sheetData>
    <row r="1" spans="1:5" ht="45" customHeight="1">
      <c r="A1" s="423" t="s">
        <v>1530</v>
      </c>
      <c r="B1" s="423"/>
      <c r="C1" s="423"/>
      <c r="D1" s="423"/>
    </row>
    <row r="2" spans="1:5" ht="20.149999999999999" customHeight="1">
      <c r="A2" s="194"/>
      <c r="B2" s="195"/>
      <c r="C2" s="196"/>
      <c r="D2" s="197" t="s">
        <v>1531</v>
      </c>
    </row>
    <row r="3" spans="1:5" ht="45" customHeight="1">
      <c r="A3" s="157" t="s">
        <v>1532</v>
      </c>
      <c r="B3" s="55" t="s">
        <v>3</v>
      </c>
      <c r="C3" s="55" t="s">
        <v>4</v>
      </c>
      <c r="D3" s="55" t="s">
        <v>5</v>
      </c>
      <c r="E3" s="177" t="s">
        <v>43</v>
      </c>
    </row>
    <row r="4" spans="1:5" ht="36" customHeight="1">
      <c r="A4" s="138" t="s">
        <v>1533</v>
      </c>
      <c r="B4" s="171">
        <f>SUM(B5:B26)</f>
        <v>1044</v>
      </c>
      <c r="C4" s="171">
        <f>SUM(C5:C26)</f>
        <v>1100</v>
      </c>
      <c r="D4" s="60">
        <f t="shared" ref="D4:D42" si="0">IF(B4&gt;0,C4/B4-1,IF(B4&lt;0,-(C4/B4-1),""))</f>
        <v>5.3999999999999999E-2</v>
      </c>
      <c r="E4" s="198" t="str">
        <f t="shared" ref="E4:E41" si="1">IF(A4&lt;&gt;"",IF(SUM(B4:C4)&lt;&gt;0,"是","否"),"是")</f>
        <v>是</v>
      </c>
    </row>
    <row r="5" spans="1:5" ht="36" customHeight="1">
      <c r="A5" s="199" t="s">
        <v>1534</v>
      </c>
      <c r="B5" s="170"/>
      <c r="C5" s="200"/>
      <c r="D5" s="66" t="str">
        <f t="shared" si="0"/>
        <v/>
      </c>
      <c r="E5" s="198" t="str">
        <f t="shared" si="1"/>
        <v>否</v>
      </c>
    </row>
    <row r="6" spans="1:5" ht="36" customHeight="1">
      <c r="A6" s="199" t="s">
        <v>1535</v>
      </c>
      <c r="B6" s="170"/>
      <c r="C6" s="200"/>
      <c r="D6" s="66" t="str">
        <f t="shared" si="0"/>
        <v/>
      </c>
      <c r="E6" s="198" t="str">
        <f t="shared" si="1"/>
        <v>否</v>
      </c>
    </row>
    <row r="7" spans="1:5" ht="36" customHeight="1">
      <c r="A7" s="199" t="s">
        <v>1536</v>
      </c>
      <c r="B7" s="170"/>
      <c r="C7" s="200"/>
      <c r="D7" s="66" t="str">
        <f t="shared" si="0"/>
        <v/>
      </c>
      <c r="E7" s="198" t="str">
        <f t="shared" si="1"/>
        <v>否</v>
      </c>
    </row>
    <row r="8" spans="1:5" ht="36" customHeight="1">
      <c r="A8" s="199" t="s">
        <v>1537</v>
      </c>
      <c r="B8" s="170"/>
      <c r="C8" s="200"/>
      <c r="D8" s="66" t="str">
        <f t="shared" si="0"/>
        <v/>
      </c>
      <c r="E8" s="198" t="str">
        <f t="shared" si="1"/>
        <v>否</v>
      </c>
    </row>
    <row r="9" spans="1:5" ht="36" customHeight="1">
      <c r="A9" s="199" t="s">
        <v>1538</v>
      </c>
      <c r="B9" s="170"/>
      <c r="C9" s="170"/>
      <c r="D9" s="66" t="str">
        <f t="shared" si="0"/>
        <v/>
      </c>
      <c r="E9" s="198" t="str">
        <f t="shared" si="1"/>
        <v>否</v>
      </c>
    </row>
    <row r="10" spans="1:5" ht="36" customHeight="1">
      <c r="A10" s="199" t="s">
        <v>1539</v>
      </c>
      <c r="B10" s="200"/>
      <c r="C10" s="200"/>
      <c r="D10" s="66" t="str">
        <f t="shared" si="0"/>
        <v/>
      </c>
      <c r="E10" s="198" t="str">
        <f t="shared" si="1"/>
        <v>否</v>
      </c>
    </row>
    <row r="11" spans="1:5" ht="36" customHeight="1">
      <c r="A11" s="199" t="s">
        <v>1540</v>
      </c>
      <c r="B11" s="170"/>
      <c r="C11" s="200"/>
      <c r="D11" s="66" t="str">
        <f t="shared" si="0"/>
        <v/>
      </c>
      <c r="E11" s="198" t="str">
        <f t="shared" si="1"/>
        <v>否</v>
      </c>
    </row>
    <row r="12" spans="1:5" ht="36" customHeight="1">
      <c r="A12" s="199" t="s">
        <v>1541</v>
      </c>
      <c r="B12" s="200"/>
      <c r="C12" s="200"/>
      <c r="D12" s="66" t="str">
        <f t="shared" si="0"/>
        <v/>
      </c>
      <c r="E12" s="198" t="str">
        <f t="shared" si="1"/>
        <v>否</v>
      </c>
    </row>
    <row r="13" spans="1:5" ht="36" customHeight="1">
      <c r="A13" s="199" t="s">
        <v>1542</v>
      </c>
      <c r="B13" s="170"/>
      <c r="C13" s="200"/>
      <c r="D13" s="66" t="str">
        <f t="shared" si="0"/>
        <v/>
      </c>
      <c r="E13" s="198" t="str">
        <f t="shared" si="1"/>
        <v>否</v>
      </c>
    </row>
    <row r="14" spans="1:5" ht="36" customHeight="1">
      <c r="A14" s="199" t="s">
        <v>1543</v>
      </c>
      <c r="B14" s="170"/>
      <c r="C14" s="200"/>
      <c r="D14" s="66" t="str">
        <f t="shared" si="0"/>
        <v/>
      </c>
      <c r="E14" s="198" t="str">
        <f t="shared" si="1"/>
        <v>否</v>
      </c>
    </row>
    <row r="15" spans="1:5" ht="36" customHeight="1">
      <c r="A15" s="199" t="s">
        <v>1544</v>
      </c>
      <c r="B15" s="170"/>
      <c r="C15" s="200"/>
      <c r="D15" s="66" t="str">
        <f t="shared" si="0"/>
        <v/>
      </c>
      <c r="E15" s="198" t="str">
        <f t="shared" si="1"/>
        <v>否</v>
      </c>
    </row>
    <row r="16" spans="1:5" ht="36" customHeight="1">
      <c r="A16" s="199" t="s">
        <v>1545</v>
      </c>
      <c r="B16" s="170"/>
      <c r="C16" s="200"/>
      <c r="D16" s="66" t="str">
        <f t="shared" si="0"/>
        <v/>
      </c>
      <c r="E16" s="198" t="str">
        <f t="shared" si="1"/>
        <v>否</v>
      </c>
    </row>
    <row r="17" spans="1:5" ht="36" customHeight="1">
      <c r="A17" s="199" t="s">
        <v>1546</v>
      </c>
      <c r="B17" s="201"/>
      <c r="C17" s="170"/>
      <c r="D17" s="66" t="str">
        <f t="shared" si="0"/>
        <v/>
      </c>
      <c r="E17" s="198" t="str">
        <f t="shared" si="1"/>
        <v>否</v>
      </c>
    </row>
    <row r="18" spans="1:5" ht="36" customHeight="1">
      <c r="A18" s="199" t="s">
        <v>1547</v>
      </c>
      <c r="B18" s="201"/>
      <c r="C18" s="200"/>
      <c r="D18" s="66" t="str">
        <f t="shared" si="0"/>
        <v/>
      </c>
      <c r="E18" s="198" t="str">
        <f t="shared" si="1"/>
        <v>否</v>
      </c>
    </row>
    <row r="19" spans="1:5" ht="36" customHeight="1">
      <c r="A19" s="199" t="s">
        <v>1548</v>
      </c>
      <c r="B19" s="201"/>
      <c r="C19" s="173"/>
      <c r="D19" s="66" t="str">
        <f t="shared" si="0"/>
        <v/>
      </c>
      <c r="E19" s="198" t="str">
        <f t="shared" si="1"/>
        <v>否</v>
      </c>
    </row>
    <row r="20" spans="1:5" ht="36" customHeight="1">
      <c r="A20" s="199" t="s">
        <v>1549</v>
      </c>
      <c r="B20" s="201"/>
      <c r="C20" s="173"/>
      <c r="D20" s="66" t="str">
        <f t="shared" si="0"/>
        <v/>
      </c>
      <c r="E20" s="198" t="str">
        <f t="shared" si="1"/>
        <v>否</v>
      </c>
    </row>
    <row r="21" spans="1:5" ht="36" customHeight="1">
      <c r="A21" s="199" t="s">
        <v>1550</v>
      </c>
      <c r="B21" s="170"/>
      <c r="C21" s="200"/>
      <c r="D21" s="66" t="str">
        <f t="shared" si="0"/>
        <v/>
      </c>
      <c r="E21" s="198" t="str">
        <f t="shared" si="1"/>
        <v>否</v>
      </c>
    </row>
    <row r="22" spans="1:5" ht="36" customHeight="1">
      <c r="A22" s="199" t="s">
        <v>1551</v>
      </c>
      <c r="B22" s="201"/>
      <c r="C22" s="173"/>
      <c r="D22" s="66" t="str">
        <f t="shared" si="0"/>
        <v/>
      </c>
      <c r="E22" s="198" t="str">
        <f t="shared" si="1"/>
        <v>否</v>
      </c>
    </row>
    <row r="23" spans="1:5" ht="36" customHeight="1">
      <c r="A23" s="199" t="s">
        <v>1552</v>
      </c>
      <c r="B23" s="201"/>
      <c r="C23" s="173"/>
      <c r="D23" s="66" t="str">
        <f t="shared" si="0"/>
        <v/>
      </c>
      <c r="E23" s="198" t="str">
        <f t="shared" si="1"/>
        <v>否</v>
      </c>
    </row>
    <row r="24" spans="1:5" ht="36" customHeight="1">
      <c r="A24" s="199" t="s">
        <v>1553</v>
      </c>
      <c r="B24" s="170"/>
      <c r="C24" s="173"/>
      <c r="D24" s="66" t="str">
        <f t="shared" si="0"/>
        <v/>
      </c>
      <c r="E24" s="198" t="str">
        <f t="shared" si="1"/>
        <v>否</v>
      </c>
    </row>
    <row r="25" spans="1:5" ht="36" customHeight="1">
      <c r="A25" s="199" t="s">
        <v>1554</v>
      </c>
      <c r="B25" s="201"/>
      <c r="C25" s="200"/>
      <c r="D25" s="66" t="str">
        <f t="shared" si="0"/>
        <v/>
      </c>
      <c r="E25" s="198" t="str">
        <f t="shared" si="1"/>
        <v>否</v>
      </c>
    </row>
    <row r="26" spans="1:5" ht="36" customHeight="1">
      <c r="A26" s="199" t="s">
        <v>1555</v>
      </c>
      <c r="B26" s="201">
        <v>1044</v>
      </c>
      <c r="C26" s="200">
        <v>1100</v>
      </c>
      <c r="D26" s="66">
        <f t="shared" si="0"/>
        <v>5.3999999999999999E-2</v>
      </c>
      <c r="E26" s="198" t="str">
        <f t="shared" si="1"/>
        <v>是</v>
      </c>
    </row>
    <row r="27" spans="1:5" ht="36" customHeight="1">
      <c r="A27" s="138" t="s">
        <v>1556</v>
      </c>
      <c r="B27" s="171">
        <f>SUM(B28:B31)</f>
        <v>0</v>
      </c>
      <c r="C27" s="171">
        <f>SUM(C28:C31)</f>
        <v>0</v>
      </c>
      <c r="D27" s="60" t="str">
        <f t="shared" si="0"/>
        <v/>
      </c>
      <c r="E27" s="198" t="str">
        <f t="shared" si="1"/>
        <v>否</v>
      </c>
    </row>
    <row r="28" spans="1:5" ht="36" customHeight="1">
      <c r="A28" s="199" t="s">
        <v>1557</v>
      </c>
      <c r="B28" s="201"/>
      <c r="C28" s="200"/>
      <c r="D28" s="66" t="str">
        <f t="shared" si="0"/>
        <v/>
      </c>
      <c r="E28" s="198" t="str">
        <f t="shared" si="1"/>
        <v>否</v>
      </c>
    </row>
    <row r="29" spans="1:5" ht="36" customHeight="1">
      <c r="A29" s="199" t="s">
        <v>1558</v>
      </c>
      <c r="B29" s="201"/>
      <c r="C29" s="200"/>
      <c r="D29" s="66" t="str">
        <f t="shared" si="0"/>
        <v/>
      </c>
      <c r="E29" s="198" t="str">
        <f t="shared" si="1"/>
        <v>否</v>
      </c>
    </row>
    <row r="30" spans="1:5" ht="36" customHeight="1">
      <c r="A30" s="199" t="s">
        <v>1559</v>
      </c>
      <c r="B30" s="201"/>
      <c r="C30" s="200"/>
      <c r="D30" s="66" t="str">
        <f t="shared" si="0"/>
        <v/>
      </c>
      <c r="E30" s="198" t="str">
        <f t="shared" si="1"/>
        <v>否</v>
      </c>
    </row>
    <row r="31" spans="1:5" ht="36" customHeight="1">
      <c r="A31" s="199" t="s">
        <v>1560</v>
      </c>
      <c r="B31" s="201"/>
      <c r="C31" s="200"/>
      <c r="D31" s="66" t="str">
        <f t="shared" si="0"/>
        <v/>
      </c>
      <c r="E31" s="198" t="str">
        <f t="shared" si="1"/>
        <v>否</v>
      </c>
    </row>
    <row r="32" spans="1:5" ht="36" customHeight="1">
      <c r="A32" s="138" t="s">
        <v>1561</v>
      </c>
      <c r="B32" s="171">
        <f>SUM(B33:B36)</f>
        <v>0</v>
      </c>
      <c r="C32" s="171">
        <f>SUM(C33:C36)</f>
        <v>0</v>
      </c>
      <c r="D32" s="60" t="str">
        <f t="shared" si="0"/>
        <v/>
      </c>
      <c r="E32" s="198" t="str">
        <f t="shared" si="1"/>
        <v>否</v>
      </c>
    </row>
    <row r="33" spans="1:5" ht="36" customHeight="1">
      <c r="A33" s="199" t="s">
        <v>1562</v>
      </c>
      <c r="B33" s="201"/>
      <c r="C33" s="200"/>
      <c r="D33" s="66" t="str">
        <f t="shared" si="0"/>
        <v/>
      </c>
      <c r="E33" s="198" t="str">
        <f t="shared" si="1"/>
        <v>否</v>
      </c>
    </row>
    <row r="34" spans="1:5" ht="36" customHeight="1">
      <c r="A34" s="199" t="s">
        <v>1563</v>
      </c>
      <c r="B34" s="170"/>
      <c r="C34" s="200"/>
      <c r="D34" s="66" t="str">
        <f t="shared" si="0"/>
        <v/>
      </c>
      <c r="E34" s="198" t="str">
        <f t="shared" si="1"/>
        <v>否</v>
      </c>
    </row>
    <row r="35" spans="1:5" ht="36" customHeight="1">
      <c r="A35" s="199" t="s">
        <v>1564</v>
      </c>
      <c r="B35" s="170"/>
      <c r="C35" s="200"/>
      <c r="D35" s="66" t="str">
        <f t="shared" si="0"/>
        <v/>
      </c>
      <c r="E35" s="198" t="str">
        <f t="shared" si="1"/>
        <v>否</v>
      </c>
    </row>
    <row r="36" spans="1:5" ht="36" customHeight="1">
      <c r="A36" s="199" t="s">
        <v>1565</v>
      </c>
      <c r="B36" s="201"/>
      <c r="C36" s="200"/>
      <c r="D36" s="66" t="str">
        <f t="shared" si="0"/>
        <v/>
      </c>
      <c r="E36" s="198" t="str">
        <f t="shared" si="1"/>
        <v>否</v>
      </c>
    </row>
    <row r="37" spans="1:5" ht="36" customHeight="1">
      <c r="A37" s="138" t="s">
        <v>1566</v>
      </c>
      <c r="B37" s="171">
        <f>SUM(B38:B40)</f>
        <v>0</v>
      </c>
      <c r="C37" s="171">
        <f>SUM(C38:C40)</f>
        <v>0</v>
      </c>
      <c r="D37" s="60" t="str">
        <f t="shared" si="0"/>
        <v/>
      </c>
      <c r="E37" s="198" t="str">
        <f t="shared" si="1"/>
        <v>否</v>
      </c>
    </row>
    <row r="38" spans="1:5" ht="36" customHeight="1">
      <c r="A38" s="199" t="s">
        <v>1567</v>
      </c>
      <c r="B38" s="170"/>
      <c r="C38" s="167"/>
      <c r="D38" s="66" t="str">
        <f t="shared" si="0"/>
        <v/>
      </c>
      <c r="E38" s="198" t="str">
        <f t="shared" si="1"/>
        <v>否</v>
      </c>
    </row>
    <row r="39" spans="1:5" ht="36" customHeight="1">
      <c r="A39" s="199" t="s">
        <v>1568</v>
      </c>
      <c r="B39" s="201"/>
      <c r="C39" s="167"/>
      <c r="D39" s="66" t="str">
        <f t="shared" si="0"/>
        <v/>
      </c>
      <c r="E39" s="198" t="str">
        <f t="shared" si="1"/>
        <v>否</v>
      </c>
    </row>
    <row r="40" spans="1:5" ht="36" customHeight="1">
      <c r="A40" s="199" t="s">
        <v>1569</v>
      </c>
      <c r="B40" s="201"/>
      <c r="C40" s="173"/>
      <c r="D40" s="66" t="str">
        <f t="shared" si="0"/>
        <v/>
      </c>
      <c r="E40" s="198" t="str">
        <f t="shared" si="1"/>
        <v>否</v>
      </c>
    </row>
    <row r="41" spans="1:5" ht="36" customHeight="1">
      <c r="A41" s="138" t="s">
        <v>1570</v>
      </c>
      <c r="B41" s="202"/>
      <c r="C41" s="166"/>
      <c r="D41" s="60" t="str">
        <f t="shared" si="0"/>
        <v/>
      </c>
      <c r="E41" s="198" t="str">
        <f t="shared" si="1"/>
        <v>否</v>
      </c>
    </row>
    <row r="42" spans="1:5" ht="36" customHeight="1">
      <c r="A42" s="172" t="s">
        <v>1571</v>
      </c>
      <c r="B42" s="171">
        <f>B4+B27+B32+B37+B41</f>
        <v>1044</v>
      </c>
      <c r="C42" s="171">
        <f>C4+C27+C32+C37+C41</f>
        <v>1100</v>
      </c>
      <c r="D42" s="60">
        <f t="shared" si="0"/>
        <v>5.3999999999999999E-2</v>
      </c>
    </row>
    <row r="43" spans="1:5" ht="36" customHeight="1">
      <c r="A43" s="199" t="s">
        <v>32</v>
      </c>
      <c r="B43" s="167">
        <v>155</v>
      </c>
      <c r="C43" s="167">
        <v>156</v>
      </c>
      <c r="D43" s="60"/>
    </row>
    <row r="44" spans="1:5" ht="36" customHeight="1">
      <c r="A44" s="199" t="s">
        <v>1572</v>
      </c>
      <c r="B44" s="201">
        <v>684</v>
      </c>
      <c r="C44" s="167">
        <v>1562</v>
      </c>
      <c r="D44" s="60"/>
    </row>
    <row r="45" spans="1:5" ht="36" customHeight="1">
      <c r="A45" s="199" t="s">
        <v>1573</v>
      </c>
      <c r="B45" s="170"/>
      <c r="C45" s="167"/>
      <c r="D45" s="60"/>
    </row>
    <row r="46" spans="1:5" ht="36" customHeight="1">
      <c r="A46" s="172" t="s">
        <v>40</v>
      </c>
      <c r="B46" s="171">
        <f>B42+B43+B44</f>
        <v>1883</v>
      </c>
      <c r="C46" s="171">
        <f>C42+C43+C44</f>
        <v>2818</v>
      </c>
      <c r="D46" s="60"/>
    </row>
    <row r="47" spans="1:5">
      <c r="B47" s="193"/>
    </row>
    <row r="48" spans="1:5">
      <c r="B48" s="193"/>
      <c r="C48" s="193"/>
    </row>
    <row r="49" spans="2:3">
      <c r="B49" s="193"/>
    </row>
    <row r="50" spans="2:3">
      <c r="B50" s="193"/>
    </row>
    <row r="51" spans="2:3">
      <c r="B51" s="193"/>
    </row>
    <row r="52" spans="2:3">
      <c r="B52" s="193"/>
    </row>
    <row r="53" spans="2:3">
      <c r="B53" s="193"/>
      <c r="C53" s="193"/>
    </row>
    <row r="54" spans="2:3">
      <c r="B54" s="193"/>
    </row>
  </sheetData>
  <mergeCells count="1">
    <mergeCell ref="A1:D1"/>
  </mergeCells>
  <phoneticPr fontId="82" type="noConversion"/>
  <conditionalFormatting sqref="E3:F4 F5:F39 E5:E41">
    <cfRule type="cellIs" dxfId="39" priority="2" stopIfTrue="1" operator="lessThanOrEqual">
      <formula>-1</formula>
    </cfRule>
  </conditionalFormatting>
  <conditionalFormatting sqref="E4:F4 F5:F7 E5:E41">
    <cfRule type="cellIs" dxfId="38" priority="1"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sheetPr codeName="Sheet15">
    <tabColor rgb="FF00B0F0"/>
  </sheetPr>
  <dimension ref="A1:E41"/>
  <sheetViews>
    <sheetView showGridLines="0" showZeros="0" view="pageBreakPreview" zoomScaleNormal="100" workbookViewId="0">
      <selection activeCell="D8" sqref="D8"/>
    </sheetView>
  </sheetViews>
  <sheetFormatPr defaultColWidth="9" defaultRowHeight="15"/>
  <cols>
    <col min="1" max="1" width="50.7265625" style="152" customWidth="1"/>
    <col min="2" max="2" width="20.6328125" style="152" customWidth="1"/>
    <col min="3" max="3" width="20.6328125" style="177" customWidth="1"/>
    <col min="4" max="4" width="20.6328125" style="152" customWidth="1"/>
    <col min="5" max="5" width="4.7265625" style="152" hidden="1" customWidth="1"/>
    <col min="6" max="16384" width="9" style="152"/>
  </cols>
  <sheetData>
    <row r="1" spans="1:5" ht="45" customHeight="1">
      <c r="A1" s="423" t="s">
        <v>1574</v>
      </c>
      <c r="B1" s="423"/>
      <c r="C1" s="423"/>
      <c r="D1" s="423"/>
      <c r="E1" s="178"/>
    </row>
    <row r="2" spans="1:5" ht="20.149999999999999" customHeight="1">
      <c r="A2" s="133"/>
      <c r="B2" s="133"/>
      <c r="C2" s="133"/>
      <c r="D2" s="179" t="s">
        <v>1</v>
      </c>
      <c r="E2" s="180"/>
    </row>
    <row r="3" spans="1:5" ht="45" customHeight="1">
      <c r="A3" s="181" t="s">
        <v>2</v>
      </c>
      <c r="B3" s="136" t="s">
        <v>3</v>
      </c>
      <c r="C3" s="136" t="s">
        <v>4</v>
      </c>
      <c r="D3" s="136" t="s">
        <v>5</v>
      </c>
      <c r="E3" s="182" t="s">
        <v>43</v>
      </c>
    </row>
    <row r="4" spans="1:5" ht="35.15" customHeight="1">
      <c r="A4" s="138" t="s">
        <v>1575</v>
      </c>
      <c r="B4" s="183">
        <f>SUM(B5:B10)</f>
        <v>155</v>
      </c>
      <c r="C4" s="184">
        <f>SUM(C5:C10)</f>
        <v>156</v>
      </c>
      <c r="D4" s="60">
        <f t="shared" ref="D4:D25" si="0">IF(B4&gt;0,C4/B4-1,IF(B4&lt;0,-(C4/B4-1),""))</f>
        <v>6.0000000000000001E-3</v>
      </c>
      <c r="E4" s="185" t="str">
        <f t="shared" ref="E4:E28" si="1">IF(A4&lt;&gt;"",IF(SUM(B4:C4)&lt;&gt;0,"是","否"),"是")</f>
        <v>是</v>
      </c>
    </row>
    <row r="5" spans="1:5" ht="35.15" customHeight="1">
      <c r="A5" s="143" t="s">
        <v>1576</v>
      </c>
      <c r="B5" s="173"/>
      <c r="C5" s="141"/>
      <c r="D5" s="186" t="str">
        <f t="shared" si="0"/>
        <v/>
      </c>
      <c r="E5" s="185" t="str">
        <f t="shared" si="1"/>
        <v>否</v>
      </c>
    </row>
    <row r="6" spans="1:5" ht="35.15" customHeight="1">
      <c r="A6" s="143" t="s">
        <v>1577</v>
      </c>
      <c r="B6" s="173"/>
      <c r="C6" s="141"/>
      <c r="D6" s="186" t="str">
        <f t="shared" si="0"/>
        <v/>
      </c>
      <c r="E6" s="185" t="str">
        <f t="shared" si="1"/>
        <v>否</v>
      </c>
    </row>
    <row r="7" spans="1:5" ht="35.15" customHeight="1">
      <c r="A7" s="143" t="s">
        <v>1578</v>
      </c>
      <c r="B7" s="158">
        <v>155</v>
      </c>
      <c r="C7" s="141">
        <v>156</v>
      </c>
      <c r="D7" s="186">
        <f t="shared" si="0"/>
        <v>6.0000000000000001E-3</v>
      </c>
      <c r="E7" s="185" t="str">
        <f t="shared" si="1"/>
        <v>是</v>
      </c>
    </row>
    <row r="8" spans="1:5" ht="35.15" customHeight="1">
      <c r="A8" s="143" t="s">
        <v>1579</v>
      </c>
      <c r="B8" s="173"/>
      <c r="C8" s="141"/>
      <c r="D8" s="186" t="str">
        <f t="shared" si="0"/>
        <v/>
      </c>
      <c r="E8" s="185" t="str">
        <f t="shared" si="1"/>
        <v>否</v>
      </c>
    </row>
    <row r="9" spans="1:5" ht="35.15" customHeight="1">
      <c r="A9" s="143" t="s">
        <v>1580</v>
      </c>
      <c r="B9" s="173"/>
      <c r="C9" s="141"/>
      <c r="D9" s="186" t="str">
        <f t="shared" si="0"/>
        <v/>
      </c>
      <c r="E9" s="185" t="str">
        <f t="shared" si="1"/>
        <v>否</v>
      </c>
    </row>
    <row r="10" spans="1:5" ht="35.15" customHeight="1">
      <c r="A10" s="143" t="s">
        <v>1581</v>
      </c>
      <c r="B10" s="173"/>
      <c r="C10" s="141"/>
      <c r="D10" s="186" t="str">
        <f t="shared" si="0"/>
        <v/>
      </c>
      <c r="E10" s="185" t="str">
        <f t="shared" si="1"/>
        <v>否</v>
      </c>
    </row>
    <row r="11" spans="1:5" ht="35.15" customHeight="1">
      <c r="A11" s="138" t="s">
        <v>1582</v>
      </c>
      <c r="B11" s="187">
        <f>SUM(B12:B18)</f>
        <v>0</v>
      </c>
      <c r="C11" s="187">
        <f>SUM(C12:C18)</f>
        <v>2419</v>
      </c>
      <c r="D11" s="188" t="str">
        <f t="shared" si="0"/>
        <v/>
      </c>
      <c r="E11" s="185" t="str">
        <f t="shared" si="1"/>
        <v>是</v>
      </c>
    </row>
    <row r="12" spans="1:5" ht="35.15" customHeight="1">
      <c r="A12" s="143" t="s">
        <v>1583</v>
      </c>
      <c r="B12" s="141"/>
      <c r="C12" s="141"/>
      <c r="D12" s="186" t="str">
        <f t="shared" si="0"/>
        <v/>
      </c>
      <c r="E12" s="185" t="str">
        <f t="shared" si="1"/>
        <v>否</v>
      </c>
    </row>
    <row r="13" spans="1:5" ht="35.15" customHeight="1">
      <c r="A13" s="143" t="s">
        <v>1584</v>
      </c>
      <c r="B13" s="141"/>
      <c r="C13" s="141"/>
      <c r="D13" s="186" t="str">
        <f t="shared" si="0"/>
        <v/>
      </c>
      <c r="E13" s="185" t="str">
        <f t="shared" si="1"/>
        <v>否</v>
      </c>
    </row>
    <row r="14" spans="1:5" ht="35.15" customHeight="1">
      <c r="A14" s="143" t="s">
        <v>1585</v>
      </c>
      <c r="B14" s="141"/>
      <c r="C14" s="141"/>
      <c r="D14" s="186" t="str">
        <f t="shared" si="0"/>
        <v/>
      </c>
      <c r="E14" s="185" t="str">
        <f t="shared" si="1"/>
        <v>否</v>
      </c>
    </row>
    <row r="15" spans="1:5" ht="35.15" customHeight="1">
      <c r="A15" s="143" t="s">
        <v>1586</v>
      </c>
      <c r="B15" s="141"/>
      <c r="C15" s="141"/>
      <c r="D15" s="186" t="str">
        <f t="shared" si="0"/>
        <v/>
      </c>
      <c r="E15" s="185" t="str">
        <f t="shared" si="1"/>
        <v>否</v>
      </c>
    </row>
    <row r="16" spans="1:5" ht="35.15" customHeight="1">
      <c r="A16" s="143" t="s">
        <v>1587</v>
      </c>
      <c r="B16" s="141"/>
      <c r="C16" s="141"/>
      <c r="D16" s="186" t="str">
        <f t="shared" si="0"/>
        <v/>
      </c>
      <c r="E16" s="185" t="str">
        <f t="shared" si="1"/>
        <v>否</v>
      </c>
    </row>
    <row r="17" spans="1:5" s="176" customFormat="1" ht="35.15" customHeight="1">
      <c r="A17" s="143" t="s">
        <v>1588</v>
      </c>
      <c r="B17" s="141"/>
      <c r="C17" s="141"/>
      <c r="D17" s="186" t="str">
        <f t="shared" si="0"/>
        <v/>
      </c>
      <c r="E17" s="185" t="str">
        <f t="shared" si="1"/>
        <v>否</v>
      </c>
    </row>
    <row r="18" spans="1:5" ht="35.15" customHeight="1">
      <c r="A18" s="143" t="s">
        <v>1589</v>
      </c>
      <c r="B18" s="141"/>
      <c r="C18" s="141">
        <v>2419</v>
      </c>
      <c r="D18" s="186" t="str">
        <f t="shared" si="0"/>
        <v/>
      </c>
      <c r="E18" s="185" t="str">
        <f t="shared" si="1"/>
        <v>是</v>
      </c>
    </row>
    <row r="19" spans="1:5" ht="35.15" customHeight="1">
      <c r="A19" s="138" t="s">
        <v>1590</v>
      </c>
      <c r="B19" s="187">
        <f>SUM(B20)</f>
        <v>0</v>
      </c>
      <c r="C19" s="139"/>
      <c r="D19" s="188" t="str">
        <f t="shared" si="0"/>
        <v/>
      </c>
      <c r="E19" s="185" t="str">
        <f t="shared" si="1"/>
        <v>否</v>
      </c>
    </row>
    <row r="20" spans="1:5" ht="35.15" customHeight="1">
      <c r="A20" s="143" t="s">
        <v>1591</v>
      </c>
      <c r="B20" s="141"/>
      <c r="C20" s="141"/>
      <c r="D20" s="188" t="str">
        <f t="shared" si="0"/>
        <v/>
      </c>
      <c r="E20" s="185" t="str">
        <f t="shared" si="1"/>
        <v>否</v>
      </c>
    </row>
    <row r="21" spans="1:5" ht="35.15" customHeight="1">
      <c r="A21" s="138" t="s">
        <v>1592</v>
      </c>
      <c r="B21" s="187">
        <f>SUM(B22)</f>
        <v>0</v>
      </c>
      <c r="C21" s="139"/>
      <c r="D21" s="188" t="str">
        <f t="shared" si="0"/>
        <v/>
      </c>
      <c r="E21" s="185" t="str">
        <f t="shared" si="1"/>
        <v>否</v>
      </c>
    </row>
    <row r="22" spans="1:5" ht="35.15" customHeight="1">
      <c r="A22" s="189" t="s">
        <v>1593</v>
      </c>
      <c r="B22" s="141"/>
      <c r="C22" s="141"/>
      <c r="D22" s="186" t="str">
        <f t="shared" si="0"/>
        <v/>
      </c>
      <c r="E22" s="185" t="str">
        <f t="shared" si="1"/>
        <v>否</v>
      </c>
    </row>
    <row r="23" spans="1:5" ht="35.15" customHeight="1">
      <c r="A23" s="138" t="s">
        <v>1594</v>
      </c>
      <c r="B23" s="187">
        <f>B24</f>
        <v>166</v>
      </c>
      <c r="C23" s="139">
        <f>C24</f>
        <v>243</v>
      </c>
      <c r="D23" s="188">
        <f t="shared" si="0"/>
        <v>0.46400000000000002</v>
      </c>
      <c r="E23" s="185" t="str">
        <f t="shared" si="1"/>
        <v>是</v>
      </c>
    </row>
    <row r="24" spans="1:5" ht="35.15" customHeight="1">
      <c r="A24" s="143" t="s">
        <v>1595</v>
      </c>
      <c r="B24" s="141">
        <v>166</v>
      </c>
      <c r="C24" s="141">
        <v>243</v>
      </c>
      <c r="D24" s="186">
        <f t="shared" si="0"/>
        <v>0.46400000000000002</v>
      </c>
      <c r="E24" s="185" t="str">
        <f t="shared" si="1"/>
        <v>是</v>
      </c>
    </row>
    <row r="25" spans="1:5" ht="35.15" customHeight="1">
      <c r="A25" s="190" t="s">
        <v>1596</v>
      </c>
      <c r="B25" s="187">
        <f>B4+B11+B19+B21+B23</f>
        <v>321</v>
      </c>
      <c r="C25" s="139">
        <f>C4+C11+C19+C21+C23</f>
        <v>2818</v>
      </c>
      <c r="D25" s="188">
        <f t="shared" si="0"/>
        <v>7.7789999999999999</v>
      </c>
      <c r="E25" s="185" t="str">
        <f t="shared" si="1"/>
        <v>是</v>
      </c>
    </row>
    <row r="26" spans="1:5" ht="35.15" customHeight="1">
      <c r="A26" s="191" t="s">
        <v>95</v>
      </c>
      <c r="B26" s="139">
        <f>SUM(B27:B28)</f>
        <v>0</v>
      </c>
      <c r="C26" s="139">
        <f>SUM(C27:C28)</f>
        <v>0</v>
      </c>
      <c r="D26" s="188"/>
      <c r="E26" s="185" t="str">
        <f t="shared" si="1"/>
        <v>否</v>
      </c>
    </row>
    <row r="27" spans="1:5" ht="35.15" customHeight="1">
      <c r="A27" s="143" t="s">
        <v>1597</v>
      </c>
      <c r="B27" s="141"/>
      <c r="C27" s="141"/>
      <c r="D27" s="188"/>
      <c r="E27" s="185" t="str">
        <f t="shared" si="1"/>
        <v>否</v>
      </c>
    </row>
    <row r="28" spans="1:5" ht="35.15" customHeight="1">
      <c r="A28" s="143" t="s">
        <v>1598</v>
      </c>
      <c r="B28" s="141"/>
      <c r="C28" s="141"/>
      <c r="D28" s="188"/>
      <c r="E28" s="185" t="str">
        <f t="shared" si="1"/>
        <v>否</v>
      </c>
    </row>
    <row r="29" spans="1:5" ht="28" customHeight="1">
      <c r="A29" s="192" t="s">
        <v>1599</v>
      </c>
      <c r="B29" s="184">
        <v>1562</v>
      </c>
      <c r="C29" s="139"/>
      <c r="D29" s="188"/>
    </row>
    <row r="30" spans="1:5" ht="28" customHeight="1">
      <c r="A30" s="145" t="s">
        <v>102</v>
      </c>
      <c r="B30" s="139">
        <f>B25+B26+B29</f>
        <v>1883</v>
      </c>
      <c r="C30" s="139">
        <f>C25+C26+C29</f>
        <v>2818</v>
      </c>
      <c r="D30" s="188"/>
    </row>
    <row r="31" spans="1:5">
      <c r="B31" s="175"/>
    </row>
    <row r="32" spans="1:5">
      <c r="B32" s="175"/>
      <c r="C32" s="193"/>
    </row>
    <row r="33" spans="2:3">
      <c r="B33" s="175"/>
    </row>
    <row r="34" spans="2:3">
      <c r="B34" s="175"/>
    </row>
    <row r="35" spans="2:3">
      <c r="B35" s="175"/>
      <c r="C35" s="193"/>
    </row>
    <row r="36" spans="2:3">
      <c r="B36" s="175"/>
    </row>
    <row r="37" spans="2:3">
      <c r="B37" s="175"/>
    </row>
    <row r="38" spans="2:3">
      <c r="B38" s="175"/>
    </row>
    <row r="39" spans="2:3">
      <c r="B39" s="175"/>
    </row>
    <row r="40" spans="2:3">
      <c r="B40" s="175"/>
      <c r="C40" s="193"/>
    </row>
    <row r="41" spans="2:3">
      <c r="B41" s="175"/>
    </row>
  </sheetData>
  <mergeCells count="1">
    <mergeCell ref="A1:D1"/>
  </mergeCells>
  <phoneticPr fontId="82" type="noConversion"/>
  <conditionalFormatting sqref="D17">
    <cfRule type="cellIs" dxfId="37" priority="1" stopIfTrue="1" operator="lessThanOrEqual">
      <formula>-1</formula>
    </cfRule>
  </conditionalFormatting>
  <conditionalFormatting sqref="E29">
    <cfRule type="cellIs" dxfId="36" priority="3" stopIfTrue="1" operator="lessThanOrEqual">
      <formula>-1</formula>
    </cfRule>
  </conditionalFormatting>
  <conditionalFormatting sqref="E3:E29">
    <cfRule type="cellIs" dxfId="35" priority="4" stopIfTrue="1" operator="lessThanOrEqual">
      <formula>-1</formula>
    </cfRule>
  </conditionalFormatting>
  <conditionalFormatting sqref="D5:D16 D18:D30">
    <cfRule type="cellIs" dxfId="34" priority="2"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scale="74" orientation="portrait" r:id="rId1"/>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sheetPr codeName="Sheet16">
    <tabColor rgb="FF00B0F0"/>
  </sheetPr>
  <dimension ref="A1:E48"/>
  <sheetViews>
    <sheetView showGridLines="0" showZeros="0" view="pageBreakPreview" zoomScaleNormal="100" workbookViewId="0">
      <selection activeCell="B6" sqref="B6"/>
    </sheetView>
  </sheetViews>
  <sheetFormatPr defaultColWidth="9" defaultRowHeight="21"/>
  <cols>
    <col min="1" max="1" width="52.6328125" style="152" customWidth="1"/>
    <col min="2" max="2" width="20.6328125" style="152" customWidth="1"/>
    <col min="3" max="3" width="20.6328125" style="153" customWidth="1"/>
    <col min="4" max="4" width="20.6328125" style="152" customWidth="1"/>
    <col min="5" max="5" width="4.453125" style="152" hidden="1" customWidth="1"/>
    <col min="6" max="16384" width="9" style="152"/>
  </cols>
  <sheetData>
    <row r="1" spans="1:5" ht="45" customHeight="1">
      <c r="A1" s="424" t="s">
        <v>1600</v>
      </c>
      <c r="B1" s="424"/>
      <c r="C1" s="425"/>
      <c r="D1" s="424"/>
    </row>
    <row r="2" spans="1:5" ht="20.149999999999999" customHeight="1">
      <c r="A2" s="154"/>
      <c r="B2" s="154"/>
      <c r="C2" s="155"/>
      <c r="D2" s="156" t="s">
        <v>1</v>
      </c>
    </row>
    <row r="3" spans="1:5" ht="45" customHeight="1">
      <c r="A3" s="157" t="s">
        <v>1532</v>
      </c>
      <c r="B3" s="136" t="s">
        <v>3</v>
      </c>
      <c r="C3" s="136" t="s">
        <v>4</v>
      </c>
      <c r="D3" s="136" t="s">
        <v>5</v>
      </c>
      <c r="E3" s="152" t="s">
        <v>43</v>
      </c>
    </row>
    <row r="4" spans="1:5" ht="36" customHeight="1">
      <c r="A4" s="138" t="s">
        <v>1533</v>
      </c>
      <c r="B4" s="70">
        <f>SUM(B5:B21)</f>
        <v>1044</v>
      </c>
      <c r="C4" s="70">
        <f>SUM(C5:C21)</f>
        <v>1100</v>
      </c>
      <c r="D4" s="60">
        <f t="shared" ref="D4:D32" si="0">IF(B4&gt;0,C4/B4-1,IF(B4&lt;0,-(C4/B4-1),""))</f>
        <v>5.3999999999999999E-2</v>
      </c>
      <c r="E4" s="118" t="str">
        <f t="shared" ref="E4:E35" si="1">IF(A4&lt;&gt;"",IF(SUM(B4:C4)&lt;&gt;0,"是","否"),"是")</f>
        <v>是</v>
      </c>
    </row>
    <row r="5" spans="1:5" ht="36" customHeight="1">
      <c r="A5" s="140" t="s">
        <v>1534</v>
      </c>
      <c r="B5" s="158"/>
      <c r="C5" s="159"/>
      <c r="D5" s="160" t="str">
        <f t="shared" si="0"/>
        <v/>
      </c>
      <c r="E5" s="118" t="str">
        <f t="shared" si="1"/>
        <v>否</v>
      </c>
    </row>
    <row r="6" spans="1:5" ht="36" customHeight="1">
      <c r="A6" s="140" t="s">
        <v>1537</v>
      </c>
      <c r="B6" s="158"/>
      <c r="C6" s="159"/>
      <c r="D6" s="161" t="str">
        <f t="shared" si="0"/>
        <v/>
      </c>
      <c r="E6" s="118" t="str">
        <f t="shared" si="1"/>
        <v>否</v>
      </c>
    </row>
    <row r="7" spans="1:5" ht="36" customHeight="1">
      <c r="A7" s="140" t="s">
        <v>1538</v>
      </c>
      <c r="B7" s="158"/>
      <c r="C7" s="159"/>
      <c r="D7" s="162" t="str">
        <f t="shared" si="0"/>
        <v/>
      </c>
      <c r="E7" s="118" t="str">
        <f t="shared" si="1"/>
        <v>否</v>
      </c>
    </row>
    <row r="8" spans="1:5" ht="36" customHeight="1">
      <c r="A8" s="140" t="s">
        <v>1539</v>
      </c>
      <c r="B8" s="158"/>
      <c r="C8" s="159"/>
      <c r="D8" s="161" t="str">
        <f t="shared" si="0"/>
        <v/>
      </c>
      <c r="E8" s="118" t="str">
        <f t="shared" si="1"/>
        <v>否</v>
      </c>
    </row>
    <row r="9" spans="1:5" ht="36" customHeight="1">
      <c r="A9" s="140" t="s">
        <v>1540</v>
      </c>
      <c r="B9" s="158"/>
      <c r="C9" s="159"/>
      <c r="D9" s="162" t="str">
        <f t="shared" si="0"/>
        <v/>
      </c>
      <c r="E9" s="118" t="str">
        <f t="shared" si="1"/>
        <v>否</v>
      </c>
    </row>
    <row r="10" spans="1:5" ht="36" customHeight="1">
      <c r="A10" s="140" t="s">
        <v>1541</v>
      </c>
      <c r="B10" s="158"/>
      <c r="C10" s="159"/>
      <c r="D10" s="161" t="str">
        <f t="shared" si="0"/>
        <v/>
      </c>
      <c r="E10" s="118" t="str">
        <f t="shared" si="1"/>
        <v>否</v>
      </c>
    </row>
    <row r="11" spans="1:5" ht="36" customHeight="1">
      <c r="A11" s="140" t="s">
        <v>1545</v>
      </c>
      <c r="B11" s="158"/>
      <c r="C11" s="159"/>
      <c r="D11" s="163" t="str">
        <f t="shared" si="0"/>
        <v/>
      </c>
      <c r="E11" s="118" t="str">
        <f t="shared" si="1"/>
        <v>否</v>
      </c>
    </row>
    <row r="12" spans="1:5" ht="36" customHeight="1">
      <c r="A12" s="140" t="s">
        <v>1546</v>
      </c>
      <c r="B12" s="158"/>
      <c r="C12" s="164"/>
      <c r="D12" s="161" t="str">
        <f t="shared" si="0"/>
        <v/>
      </c>
      <c r="E12" s="118" t="str">
        <f t="shared" si="1"/>
        <v>否</v>
      </c>
    </row>
    <row r="13" spans="1:5" ht="36" customHeight="1">
      <c r="A13" s="140" t="s">
        <v>1547</v>
      </c>
      <c r="B13" s="158"/>
      <c r="C13" s="165"/>
      <c r="D13" s="161" t="str">
        <f t="shared" si="0"/>
        <v/>
      </c>
      <c r="E13" s="118" t="str">
        <f t="shared" si="1"/>
        <v>否</v>
      </c>
    </row>
    <row r="14" spans="1:5" ht="36" customHeight="1">
      <c r="A14" s="140" t="s">
        <v>1548</v>
      </c>
      <c r="B14" s="158"/>
      <c r="C14" s="159"/>
      <c r="D14" s="161" t="str">
        <f t="shared" si="0"/>
        <v/>
      </c>
      <c r="E14" s="118" t="str">
        <f t="shared" si="1"/>
        <v>否</v>
      </c>
    </row>
    <row r="15" spans="1:5" ht="36" customHeight="1">
      <c r="A15" s="140" t="s">
        <v>1544</v>
      </c>
      <c r="B15" s="158"/>
      <c r="C15" s="159"/>
      <c r="D15" s="161" t="str">
        <f t="shared" si="0"/>
        <v/>
      </c>
      <c r="E15" s="118" t="str">
        <f t="shared" si="1"/>
        <v>否</v>
      </c>
    </row>
    <row r="16" spans="1:5" ht="36" customHeight="1">
      <c r="A16" s="140" t="s">
        <v>1549</v>
      </c>
      <c r="B16" s="158"/>
      <c r="C16" s="164"/>
      <c r="D16" s="161" t="str">
        <f t="shared" si="0"/>
        <v/>
      </c>
      <c r="E16" s="118" t="str">
        <f t="shared" si="1"/>
        <v>否</v>
      </c>
    </row>
    <row r="17" spans="1:5" ht="36" customHeight="1">
      <c r="A17" s="140" t="s">
        <v>1550</v>
      </c>
      <c r="B17" s="158"/>
      <c r="C17" s="159"/>
      <c r="D17" s="161" t="str">
        <f t="shared" si="0"/>
        <v/>
      </c>
      <c r="E17" s="118" t="str">
        <f t="shared" si="1"/>
        <v>否</v>
      </c>
    </row>
    <row r="18" spans="1:5" ht="36" customHeight="1">
      <c r="A18" s="140" t="s">
        <v>1551</v>
      </c>
      <c r="B18" s="158"/>
      <c r="C18" s="159"/>
      <c r="D18" s="161" t="str">
        <f t="shared" si="0"/>
        <v/>
      </c>
      <c r="E18" s="118" t="str">
        <f t="shared" si="1"/>
        <v>否</v>
      </c>
    </row>
    <row r="19" spans="1:5" ht="36" customHeight="1">
      <c r="A19" s="140" t="s">
        <v>1552</v>
      </c>
      <c r="B19" s="158"/>
      <c r="C19" s="159"/>
      <c r="D19" s="161" t="str">
        <f t="shared" si="0"/>
        <v/>
      </c>
      <c r="E19" s="118" t="str">
        <f t="shared" si="1"/>
        <v>否</v>
      </c>
    </row>
    <row r="20" spans="1:5" ht="36" customHeight="1">
      <c r="A20" s="140" t="s">
        <v>1554</v>
      </c>
      <c r="B20" s="158"/>
      <c r="C20" s="159"/>
      <c r="D20" s="162" t="str">
        <f t="shared" si="0"/>
        <v/>
      </c>
      <c r="E20" s="118" t="str">
        <f t="shared" si="1"/>
        <v>否</v>
      </c>
    </row>
    <row r="21" spans="1:5" ht="36" customHeight="1">
      <c r="A21" s="140" t="s">
        <v>1555</v>
      </c>
      <c r="B21" s="158">
        <v>1044</v>
      </c>
      <c r="C21" s="159">
        <v>1100</v>
      </c>
      <c r="D21" s="161">
        <f t="shared" si="0"/>
        <v>5.3999999999999999E-2</v>
      </c>
      <c r="E21" s="118" t="str">
        <f t="shared" si="1"/>
        <v>是</v>
      </c>
    </row>
    <row r="22" spans="1:5" ht="36" customHeight="1">
      <c r="A22" s="138" t="s">
        <v>1556</v>
      </c>
      <c r="B22" s="166">
        <f>SUM(B23:B25)</f>
        <v>0</v>
      </c>
      <c r="C22" s="166">
        <f>SUM(C23:C25)</f>
        <v>0</v>
      </c>
      <c r="D22" s="160" t="str">
        <f t="shared" si="0"/>
        <v/>
      </c>
      <c r="E22" s="118" t="str">
        <f t="shared" si="1"/>
        <v>否</v>
      </c>
    </row>
    <row r="23" spans="1:5" ht="36" customHeight="1">
      <c r="A23" s="140" t="s">
        <v>1557</v>
      </c>
      <c r="B23" s="167"/>
      <c r="C23" s="167"/>
      <c r="D23" s="161" t="str">
        <f t="shared" si="0"/>
        <v/>
      </c>
      <c r="E23" s="118" t="str">
        <f t="shared" si="1"/>
        <v>否</v>
      </c>
    </row>
    <row r="24" spans="1:5" ht="36" customHeight="1">
      <c r="A24" s="140" t="s">
        <v>1558</v>
      </c>
      <c r="B24" s="167"/>
      <c r="C24" s="167"/>
      <c r="D24" s="168" t="str">
        <f t="shared" si="0"/>
        <v/>
      </c>
      <c r="E24" s="118" t="str">
        <f t="shared" si="1"/>
        <v>否</v>
      </c>
    </row>
    <row r="25" spans="1:5" ht="36" customHeight="1">
      <c r="A25" s="140" t="s">
        <v>1559</v>
      </c>
      <c r="B25" s="167"/>
      <c r="C25" s="167"/>
      <c r="D25" s="168" t="str">
        <f t="shared" si="0"/>
        <v/>
      </c>
      <c r="E25" s="118" t="str">
        <f t="shared" si="1"/>
        <v>否</v>
      </c>
    </row>
    <row r="26" spans="1:5" ht="36" customHeight="1">
      <c r="A26" s="138" t="s">
        <v>1561</v>
      </c>
      <c r="B26" s="139">
        <f>SUM(B27:B28)</f>
        <v>0</v>
      </c>
      <c r="C26" s="139">
        <f>SUM(C27:C28)</f>
        <v>0</v>
      </c>
      <c r="D26" s="162" t="str">
        <f t="shared" si="0"/>
        <v/>
      </c>
      <c r="E26" s="118" t="str">
        <f t="shared" si="1"/>
        <v>否</v>
      </c>
    </row>
    <row r="27" spans="1:5" ht="36" customHeight="1">
      <c r="A27" s="140" t="s">
        <v>1562</v>
      </c>
      <c r="B27" s="141"/>
      <c r="C27" s="141"/>
      <c r="D27" s="162" t="str">
        <f t="shared" si="0"/>
        <v/>
      </c>
      <c r="E27" s="118" t="str">
        <f t="shared" si="1"/>
        <v>否</v>
      </c>
    </row>
    <row r="28" spans="1:5" ht="36" customHeight="1">
      <c r="A28" s="140" t="s">
        <v>1563</v>
      </c>
      <c r="B28" s="141"/>
      <c r="C28" s="141"/>
      <c r="D28" s="162" t="str">
        <f t="shared" si="0"/>
        <v/>
      </c>
      <c r="E28" s="118" t="str">
        <f t="shared" si="1"/>
        <v>否</v>
      </c>
    </row>
    <row r="29" spans="1:5" ht="36" customHeight="1">
      <c r="A29" s="138" t="s">
        <v>1566</v>
      </c>
      <c r="B29" s="139">
        <f>SUM(B30:B30)</f>
        <v>0</v>
      </c>
      <c r="C29" s="139">
        <f>SUM(C30:C30)</f>
        <v>0</v>
      </c>
      <c r="D29" s="169" t="str">
        <f t="shared" si="0"/>
        <v/>
      </c>
      <c r="E29" s="118" t="str">
        <f t="shared" si="1"/>
        <v>否</v>
      </c>
    </row>
    <row r="30" spans="1:5" ht="36" customHeight="1">
      <c r="A30" s="140" t="s">
        <v>1568</v>
      </c>
      <c r="B30" s="72"/>
      <c r="C30" s="170"/>
      <c r="D30" s="163" t="str">
        <f t="shared" si="0"/>
        <v/>
      </c>
      <c r="E30" s="118" t="str">
        <f t="shared" si="1"/>
        <v>否</v>
      </c>
    </row>
    <row r="31" spans="1:5" ht="36" customHeight="1">
      <c r="A31" s="138" t="s">
        <v>1570</v>
      </c>
      <c r="B31" s="149"/>
      <c r="C31" s="171"/>
      <c r="D31" s="169" t="str">
        <f t="shared" si="0"/>
        <v/>
      </c>
      <c r="E31" s="118" t="str">
        <f t="shared" si="1"/>
        <v>否</v>
      </c>
    </row>
    <row r="32" spans="1:5" ht="36" customHeight="1">
      <c r="A32" s="172" t="s">
        <v>1601</v>
      </c>
      <c r="B32" s="70">
        <f>B4+B22+B26+B29+B31</f>
        <v>1044</v>
      </c>
      <c r="C32" s="70">
        <f>C4+C22+C26+C29+C31</f>
        <v>1100</v>
      </c>
      <c r="D32" s="160">
        <f t="shared" si="0"/>
        <v>5.3999999999999999E-2</v>
      </c>
      <c r="E32" s="118" t="str">
        <f t="shared" si="1"/>
        <v>是</v>
      </c>
    </row>
    <row r="33" spans="1:5" ht="36" customHeight="1">
      <c r="A33" s="140" t="s">
        <v>32</v>
      </c>
      <c r="B33" s="141">
        <v>155</v>
      </c>
      <c r="C33" s="141">
        <v>156</v>
      </c>
      <c r="D33" s="161"/>
      <c r="E33" s="118" t="str">
        <f t="shared" si="1"/>
        <v>是</v>
      </c>
    </row>
    <row r="34" spans="1:5" ht="36" customHeight="1">
      <c r="A34" s="140" t="s">
        <v>1572</v>
      </c>
      <c r="B34" s="173">
        <v>684</v>
      </c>
      <c r="C34" s="173">
        <v>1562</v>
      </c>
      <c r="D34" s="161"/>
      <c r="E34" s="118" t="str">
        <f t="shared" si="1"/>
        <v>是</v>
      </c>
    </row>
    <row r="35" spans="1:5" ht="36" customHeight="1">
      <c r="A35" s="140" t="s">
        <v>1573</v>
      </c>
      <c r="B35" s="72"/>
      <c r="C35" s="72"/>
      <c r="D35" s="168"/>
      <c r="E35" s="118" t="str">
        <f t="shared" si="1"/>
        <v>否</v>
      </c>
    </row>
    <row r="36" spans="1:5" ht="39" customHeight="1">
      <c r="A36" s="145" t="s">
        <v>40</v>
      </c>
      <c r="B36" s="70">
        <f>SUM(B32:B35)</f>
        <v>1883</v>
      </c>
      <c r="C36" s="70">
        <f>SUM(C32:C35)</f>
        <v>2818</v>
      </c>
      <c r="D36" s="160"/>
    </row>
    <row r="37" spans="1:5">
      <c r="B37" s="174"/>
    </row>
    <row r="38" spans="1:5">
      <c r="B38" s="175"/>
    </row>
    <row r="39" spans="1:5">
      <c r="B39" s="174"/>
    </row>
    <row r="40" spans="1:5">
      <c r="B40" s="175"/>
    </row>
    <row r="41" spans="1:5">
      <c r="B41" s="175"/>
    </row>
    <row r="42" spans="1:5">
      <c r="B42" s="174"/>
    </row>
    <row r="43" spans="1:5">
      <c r="B43" s="175"/>
    </row>
    <row r="44" spans="1:5">
      <c r="B44" s="175"/>
    </row>
    <row r="45" spans="1:5">
      <c r="B45" s="175"/>
    </row>
    <row r="46" spans="1:5">
      <c r="B46" s="175"/>
    </row>
    <row r="47" spans="1:5">
      <c r="B47" s="174"/>
    </row>
    <row r="48" spans="1:5">
      <c r="B48" s="175"/>
    </row>
  </sheetData>
  <mergeCells count="1">
    <mergeCell ref="A1:D1"/>
  </mergeCells>
  <phoneticPr fontId="82" type="noConversion"/>
  <conditionalFormatting sqref="D25">
    <cfRule type="cellIs" dxfId="33" priority="1" stopIfTrue="1" operator="lessThanOrEqual">
      <formula>-1</formula>
    </cfRule>
  </conditionalFormatting>
  <conditionalFormatting sqref="E3:E35">
    <cfRule type="cellIs" dxfId="32" priority="4" stopIfTrue="1" operator="lessThanOrEqual">
      <formula>-1</formula>
    </cfRule>
  </conditionalFormatting>
  <conditionalFormatting sqref="D5:D6 D8 D12:D19 D10 D21:D24 D32:D36">
    <cfRule type="cellIs" dxfId="31" priority="2"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sheetPr codeName="Sheet17">
    <tabColor rgb="FF00B0F0"/>
  </sheetPr>
  <dimension ref="A1:E34"/>
  <sheetViews>
    <sheetView showGridLines="0" showZeros="0" view="pageBreakPreview" zoomScaleNormal="100" workbookViewId="0">
      <selection activeCell="C13" sqref="C13"/>
    </sheetView>
  </sheetViews>
  <sheetFormatPr defaultColWidth="9" defaultRowHeight="14"/>
  <cols>
    <col min="1" max="1" width="50.7265625" customWidth="1"/>
    <col min="2" max="4" width="20.6328125" customWidth="1"/>
    <col min="5" max="5" width="5.36328125" hidden="1" customWidth="1"/>
  </cols>
  <sheetData>
    <row r="1" spans="1:5" ht="45" customHeight="1">
      <c r="A1" s="423" t="s">
        <v>1602</v>
      </c>
      <c r="B1" s="423"/>
      <c r="C1" s="423"/>
      <c r="D1" s="423"/>
    </row>
    <row r="2" spans="1:5" ht="20.149999999999999" customHeight="1">
      <c r="A2" s="133"/>
      <c r="B2" s="133"/>
      <c r="C2" s="133"/>
      <c r="D2" s="134" t="s">
        <v>1</v>
      </c>
    </row>
    <row r="3" spans="1:5" ht="45" customHeight="1">
      <c r="A3" s="135" t="s">
        <v>1603</v>
      </c>
      <c r="B3" s="136" t="s">
        <v>3</v>
      </c>
      <c r="C3" s="136" t="s">
        <v>4</v>
      </c>
      <c r="D3" s="136" t="s">
        <v>5</v>
      </c>
      <c r="E3" s="137" t="s">
        <v>43</v>
      </c>
    </row>
    <row r="4" spans="1:5" ht="36" customHeight="1">
      <c r="A4" s="138" t="s">
        <v>1575</v>
      </c>
      <c r="B4" s="139">
        <f>SUM(B5:B7)</f>
        <v>155</v>
      </c>
      <c r="C4" s="139">
        <f>SUM(C5:C7)</f>
        <v>156</v>
      </c>
      <c r="D4" s="60">
        <f t="shared" ref="D4:D9" si="0">IF(B4&gt;0,C4/B4-1,IF(B4&lt;0,-(C4/B4-1),""))</f>
        <v>6.0000000000000001E-3</v>
      </c>
      <c r="E4" s="118" t="str">
        <f t="shared" ref="E4:E21" si="1">IF(A4&lt;&gt;"",IF(SUM(B4:C4)&lt;&gt;0,"是","否"),"是")</f>
        <v>是</v>
      </c>
    </row>
    <row r="5" spans="1:5" ht="36" customHeight="1">
      <c r="A5" s="140" t="s">
        <v>1604</v>
      </c>
      <c r="B5" s="141"/>
      <c r="C5" s="141"/>
      <c r="D5" s="142" t="str">
        <f t="shared" si="0"/>
        <v/>
      </c>
      <c r="E5" s="118" t="str">
        <f t="shared" si="1"/>
        <v>否</v>
      </c>
    </row>
    <row r="6" spans="1:5" ht="36" customHeight="1">
      <c r="A6" s="143" t="s">
        <v>1578</v>
      </c>
      <c r="B6" s="141">
        <v>155</v>
      </c>
      <c r="C6" s="141">
        <v>156</v>
      </c>
      <c r="D6" s="142"/>
      <c r="E6" s="118" t="str">
        <f t="shared" si="1"/>
        <v>是</v>
      </c>
    </row>
    <row r="7" spans="1:5" ht="36" customHeight="1">
      <c r="A7" s="140" t="s">
        <v>1581</v>
      </c>
      <c r="B7" s="141"/>
      <c r="C7" s="141"/>
      <c r="D7" s="142" t="str">
        <f t="shared" si="0"/>
        <v/>
      </c>
      <c r="E7" s="118" t="str">
        <f t="shared" si="1"/>
        <v>否</v>
      </c>
    </row>
    <row r="8" spans="1:5" ht="36" customHeight="1">
      <c r="A8" s="138" t="s">
        <v>1582</v>
      </c>
      <c r="B8" s="139">
        <f>SUM(B9:B11)</f>
        <v>0</v>
      </c>
      <c r="C8" s="139">
        <f>SUM(C9:C11)</f>
        <v>2419</v>
      </c>
      <c r="D8" s="144" t="str">
        <f t="shared" si="0"/>
        <v/>
      </c>
      <c r="E8" s="118" t="str">
        <f t="shared" si="1"/>
        <v>是</v>
      </c>
    </row>
    <row r="9" spans="1:5" ht="36" customHeight="1">
      <c r="A9" s="140" t="s">
        <v>1583</v>
      </c>
      <c r="B9" s="141"/>
      <c r="C9" s="141"/>
      <c r="D9" s="142" t="str">
        <f t="shared" si="0"/>
        <v/>
      </c>
      <c r="E9" s="118" t="str">
        <f t="shared" si="1"/>
        <v>否</v>
      </c>
    </row>
    <row r="10" spans="1:5" ht="36" customHeight="1">
      <c r="A10" s="143" t="s">
        <v>1588</v>
      </c>
      <c r="B10" s="141"/>
      <c r="C10" s="141"/>
      <c r="D10" s="142"/>
      <c r="E10" s="118" t="str">
        <f t="shared" si="1"/>
        <v>否</v>
      </c>
    </row>
    <row r="11" spans="1:5" ht="36" customHeight="1">
      <c r="A11" s="140" t="s">
        <v>1589</v>
      </c>
      <c r="B11" s="141"/>
      <c r="C11" s="141">
        <v>2419</v>
      </c>
      <c r="D11" s="142" t="str">
        <f t="shared" ref="D11:D18" si="2">IF(B11&gt;0,C11/B11-1,IF(B11&lt;0,-(C11/B11-1),""))</f>
        <v/>
      </c>
      <c r="E11" s="118" t="str">
        <f t="shared" si="1"/>
        <v>是</v>
      </c>
    </row>
    <row r="12" spans="1:5" ht="36" customHeight="1">
      <c r="A12" s="138" t="s">
        <v>1590</v>
      </c>
      <c r="B12" s="139">
        <f>B13</f>
        <v>0</v>
      </c>
      <c r="C12" s="139">
        <f>C13</f>
        <v>0</v>
      </c>
      <c r="D12" s="144" t="str">
        <f t="shared" si="2"/>
        <v/>
      </c>
      <c r="E12" s="118" t="str">
        <f t="shared" si="1"/>
        <v>否</v>
      </c>
    </row>
    <row r="13" spans="1:5" ht="36" customHeight="1">
      <c r="A13" s="140" t="s">
        <v>1591</v>
      </c>
      <c r="B13" s="141"/>
      <c r="C13" s="141"/>
      <c r="D13" s="142" t="str">
        <f t="shared" si="2"/>
        <v/>
      </c>
      <c r="E13" s="118" t="str">
        <f t="shared" si="1"/>
        <v>否</v>
      </c>
    </row>
    <row r="14" spans="1:5" ht="36" customHeight="1">
      <c r="A14" s="138" t="s">
        <v>1592</v>
      </c>
      <c r="B14" s="139"/>
      <c r="C14" s="139"/>
      <c r="D14" s="144" t="str">
        <f t="shared" si="2"/>
        <v/>
      </c>
      <c r="E14" s="118" t="str">
        <f t="shared" si="1"/>
        <v>否</v>
      </c>
    </row>
    <row r="15" spans="1:5" ht="36" customHeight="1">
      <c r="A15" s="140" t="s">
        <v>1593</v>
      </c>
      <c r="B15" s="141"/>
      <c r="C15" s="141"/>
      <c r="D15" s="142" t="str">
        <f t="shared" si="2"/>
        <v/>
      </c>
      <c r="E15" s="118" t="str">
        <f t="shared" si="1"/>
        <v>否</v>
      </c>
    </row>
    <row r="16" spans="1:5" ht="36" customHeight="1">
      <c r="A16" s="138" t="s">
        <v>1594</v>
      </c>
      <c r="B16" s="139">
        <f>B17</f>
        <v>166</v>
      </c>
      <c r="C16" s="139">
        <f>C17</f>
        <v>243</v>
      </c>
      <c r="D16" s="144">
        <f t="shared" si="2"/>
        <v>0.46400000000000002</v>
      </c>
      <c r="E16" s="118" t="str">
        <f t="shared" si="1"/>
        <v>是</v>
      </c>
    </row>
    <row r="17" spans="1:5" ht="36" customHeight="1">
      <c r="A17" s="140" t="s">
        <v>1595</v>
      </c>
      <c r="B17" s="141">
        <v>166</v>
      </c>
      <c r="C17" s="141">
        <v>243</v>
      </c>
      <c r="D17" s="142">
        <f t="shared" si="2"/>
        <v>0.46400000000000002</v>
      </c>
      <c r="E17" s="118" t="str">
        <f t="shared" si="1"/>
        <v>是</v>
      </c>
    </row>
    <row r="18" spans="1:5" ht="36" customHeight="1">
      <c r="A18" s="145" t="s">
        <v>1605</v>
      </c>
      <c r="B18" s="139">
        <f>B4+B8+B12+B14+B16</f>
        <v>321</v>
      </c>
      <c r="C18" s="139">
        <f>C4+C8+C12+C14+C16</f>
        <v>2818</v>
      </c>
      <c r="D18" s="144">
        <f t="shared" si="2"/>
        <v>7.7789999999999999</v>
      </c>
      <c r="E18" s="118" t="str">
        <f t="shared" si="1"/>
        <v>是</v>
      </c>
    </row>
    <row r="19" spans="1:5" ht="36" customHeight="1">
      <c r="A19" s="146" t="s">
        <v>95</v>
      </c>
      <c r="B19" s="139">
        <f>SUM(B20:B21)</f>
        <v>0</v>
      </c>
      <c r="C19" s="139">
        <f>SUM(C20:C21)</f>
        <v>0</v>
      </c>
      <c r="D19" s="144"/>
      <c r="E19" s="118" t="str">
        <f t="shared" si="1"/>
        <v>否</v>
      </c>
    </row>
    <row r="20" spans="1:5" ht="36" customHeight="1">
      <c r="A20" s="140" t="s">
        <v>1597</v>
      </c>
      <c r="B20" s="147"/>
      <c r="C20" s="141"/>
      <c r="D20" s="142"/>
      <c r="E20" s="118" t="str">
        <f t="shared" si="1"/>
        <v>否</v>
      </c>
    </row>
    <row r="21" spans="1:5" ht="36" customHeight="1">
      <c r="A21" s="143" t="s">
        <v>1598</v>
      </c>
      <c r="B21" s="147"/>
      <c r="C21" s="147"/>
      <c r="D21" s="142"/>
      <c r="E21" s="118" t="str">
        <f t="shared" si="1"/>
        <v>否</v>
      </c>
    </row>
    <row r="22" spans="1:5" ht="36" customHeight="1">
      <c r="A22" s="148" t="s">
        <v>1599</v>
      </c>
      <c r="B22" s="149">
        <v>1562</v>
      </c>
      <c r="C22" s="139"/>
      <c r="D22" s="144"/>
    </row>
    <row r="23" spans="1:5" ht="36" customHeight="1">
      <c r="A23" s="145" t="s">
        <v>102</v>
      </c>
      <c r="B23" s="139">
        <f>B18+B19+B22</f>
        <v>1883</v>
      </c>
      <c r="C23" s="139">
        <f>C18+C19+C22</f>
        <v>2818</v>
      </c>
      <c r="D23" s="144"/>
    </row>
    <row r="24" spans="1:5">
      <c r="B24" s="150"/>
    </row>
    <row r="25" spans="1:5">
      <c r="B25" s="151"/>
      <c r="C25" s="151"/>
    </row>
    <row r="26" spans="1:5">
      <c r="B26" s="150"/>
    </row>
    <row r="27" spans="1:5">
      <c r="B27" s="150"/>
    </row>
    <row r="28" spans="1:5">
      <c r="B28" s="151"/>
      <c r="C28" s="151"/>
    </row>
    <row r="29" spans="1:5">
      <c r="B29" s="150"/>
    </row>
    <row r="30" spans="1:5">
      <c r="B30" s="150"/>
    </row>
    <row r="31" spans="1:5">
      <c r="B31" s="150"/>
    </row>
    <row r="32" spans="1:5">
      <c r="B32" s="150"/>
    </row>
    <row r="33" spans="2:3">
      <c r="B33" s="151"/>
      <c r="C33" s="151"/>
    </row>
    <row r="34" spans="2:3">
      <c r="B34" s="150"/>
    </row>
  </sheetData>
  <mergeCells count="1">
    <mergeCell ref="A1:D1"/>
  </mergeCells>
  <phoneticPr fontId="82" type="noConversion"/>
  <conditionalFormatting sqref="E3:E21">
    <cfRule type="cellIs" dxfId="30" priority="2" stopIfTrue="1" operator="lessThanOrEqual">
      <formula>-1</formula>
    </cfRule>
  </conditionalFormatting>
  <conditionalFormatting sqref="E4:E21">
    <cfRule type="cellIs" dxfId="29" priority="1"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sheetPr codeName="Sheet18"/>
  <dimension ref="A1:XEW16"/>
  <sheetViews>
    <sheetView view="pageBreakPreview" zoomScaleNormal="100" workbookViewId="0">
      <selection activeCell="B6" sqref="B6"/>
    </sheetView>
  </sheetViews>
  <sheetFormatPr defaultColWidth="9" defaultRowHeight="15"/>
  <cols>
    <col min="1" max="1" width="36.26953125" style="121" customWidth="1"/>
    <col min="2" max="2" width="41.6328125" style="123" customWidth="1"/>
    <col min="3" max="3" width="12.6328125" style="121"/>
    <col min="4" max="16374" width="9" style="121"/>
    <col min="16375" max="16376" width="35.6328125" style="121"/>
    <col min="16377" max="16377" width="9" style="121"/>
    <col min="16378" max="16384" width="9" style="124"/>
  </cols>
  <sheetData>
    <row r="1" spans="1:2" s="121" customFormat="1" ht="45" customHeight="1">
      <c r="A1" s="426" t="s">
        <v>1606</v>
      </c>
      <c r="B1" s="414"/>
    </row>
    <row r="2" spans="1:2" s="121" customFormat="1" ht="20.149999999999999" customHeight="1">
      <c r="A2" s="125"/>
      <c r="B2" s="126" t="s">
        <v>1</v>
      </c>
    </row>
    <row r="3" spans="1:2" s="122" customFormat="1" ht="45" customHeight="1">
      <c r="A3" s="127" t="s">
        <v>1607</v>
      </c>
      <c r="B3" s="127" t="s">
        <v>1608</v>
      </c>
    </row>
    <row r="4" spans="1:2" s="121" customFormat="1" ht="36" customHeight="1">
      <c r="A4" s="132" t="s">
        <v>1609</v>
      </c>
      <c r="B4" s="129"/>
    </row>
    <row r="5" spans="1:2" s="121" customFormat="1" ht="36" customHeight="1">
      <c r="A5" s="132" t="s">
        <v>1226</v>
      </c>
      <c r="B5" s="129"/>
    </row>
    <row r="6" spans="1:2" s="121" customFormat="1" ht="36" customHeight="1">
      <c r="A6" s="132" t="s">
        <v>1227</v>
      </c>
      <c r="B6" s="129"/>
    </row>
    <row r="7" spans="1:2" s="121" customFormat="1" ht="36" customHeight="1">
      <c r="A7" s="132" t="s">
        <v>1228</v>
      </c>
      <c r="B7" s="129"/>
    </row>
    <row r="8" spans="1:2" s="121" customFormat="1" ht="36" customHeight="1">
      <c r="A8" s="132" t="s">
        <v>1229</v>
      </c>
      <c r="B8" s="129"/>
    </row>
    <row r="9" spans="1:2" s="121" customFormat="1" ht="36" customHeight="1">
      <c r="A9" s="132" t="s">
        <v>1230</v>
      </c>
      <c r="B9" s="129"/>
    </row>
    <row r="10" spans="1:2" s="121" customFormat="1" ht="36" customHeight="1">
      <c r="A10" s="132" t="s">
        <v>1231</v>
      </c>
      <c r="B10" s="129"/>
    </row>
    <row r="11" spans="1:2" s="121" customFormat="1" ht="36" customHeight="1">
      <c r="A11" s="132" t="s">
        <v>1232</v>
      </c>
      <c r="B11" s="129"/>
    </row>
    <row r="12" spans="1:2" s="121" customFormat="1" ht="36" customHeight="1">
      <c r="A12" s="132" t="s">
        <v>1233</v>
      </c>
      <c r="B12" s="129"/>
    </row>
    <row r="13" spans="1:2" s="121" customFormat="1" ht="31" customHeight="1">
      <c r="A13" s="130" t="s">
        <v>1236</v>
      </c>
      <c r="B13" s="131">
        <f>SUM(B4:B12)</f>
        <v>0</v>
      </c>
    </row>
    <row r="16" spans="1:2">
      <c r="A16" s="121" t="s">
        <v>1610</v>
      </c>
    </row>
  </sheetData>
  <mergeCells count="1">
    <mergeCell ref="A1:B1"/>
  </mergeCells>
  <phoneticPr fontId="82" type="noConversion"/>
  <conditionalFormatting sqref="B3:G3">
    <cfRule type="cellIs" dxfId="28" priority="4" stopIfTrue="1" operator="lessThanOrEqual">
      <formula>-1</formula>
    </cfRule>
  </conditionalFormatting>
  <conditionalFormatting sqref="B4:B6">
    <cfRule type="cellIs" dxfId="27" priority="1" stopIfTrue="1" operator="lessThanOrEqual">
      <formula>-1</formula>
    </cfRule>
  </conditionalFormatting>
  <conditionalFormatting sqref="C1:G2">
    <cfRule type="cellIs" dxfId="26" priority="6" stopIfTrue="1" operator="lessThanOrEqual">
      <formula>-1</formula>
    </cfRule>
    <cfRule type="cellIs" dxfId="25" priority="5" stopIfTrue="1" operator="greaterThanOrEqual">
      <formula>10</formula>
    </cfRule>
  </conditionalFormatting>
  <conditionalFormatting sqref="C4:G6">
    <cfRule type="cellIs" dxfId="24" priority="3" stopIfTrue="1" operator="lessThanOrEqual">
      <formula>-1</formula>
    </cfRule>
  </conditionalFormatting>
  <printOptions horizontalCentered="1"/>
  <pageMargins left="0.47222222222222199" right="0.39305555555555599" top="0.74791666666666701" bottom="0.74791666666666701" header="0.31458333333333299" footer="0.31458333333333299"/>
  <pageSetup paperSize="9" orientation="portrait" r:id="rId1"/>
  <headerFooter>
    <oddFooter>&amp;C&amp;16- &amp;P -</oddFooter>
  </headerFooter>
</worksheet>
</file>

<file path=xl/worksheets/sheet19.xml><?xml version="1.0" encoding="utf-8"?>
<worksheet xmlns="http://schemas.openxmlformats.org/spreadsheetml/2006/main" xmlns:r="http://schemas.openxmlformats.org/officeDocument/2006/relationships">
  <sheetPr codeName="Sheet19"/>
  <dimension ref="A1:XEW11"/>
  <sheetViews>
    <sheetView view="pageBreakPreview" zoomScaleNormal="100" workbookViewId="0">
      <selection activeCell="B11" sqref="B11"/>
    </sheetView>
  </sheetViews>
  <sheetFormatPr defaultColWidth="9" defaultRowHeight="15"/>
  <cols>
    <col min="1" max="1" width="46.6328125" style="121" customWidth="1"/>
    <col min="2" max="2" width="38" style="123" customWidth="1"/>
    <col min="3" max="16371" width="9" style="121"/>
    <col min="16372" max="16373" width="35.6328125" style="121"/>
    <col min="16374" max="16374" width="9" style="121"/>
    <col min="16375" max="16384" width="9" style="124"/>
  </cols>
  <sheetData>
    <row r="1" spans="1:2 16375:16377" s="121" customFormat="1" ht="45" customHeight="1">
      <c r="A1" s="426" t="s">
        <v>1611</v>
      </c>
      <c r="B1" s="414"/>
    </row>
    <row r="2" spans="1:2 16375:16377" s="121" customFormat="1" ht="20.149999999999999" customHeight="1">
      <c r="A2" s="125"/>
      <c r="B2" s="126" t="s">
        <v>1</v>
      </c>
    </row>
    <row r="3" spans="1:2 16375:16377" s="122" customFormat="1" ht="45" customHeight="1">
      <c r="A3" s="127" t="s">
        <v>1612</v>
      </c>
      <c r="B3" s="127" t="s">
        <v>1608</v>
      </c>
    </row>
    <row r="4" spans="1:2 16375:16377" s="121" customFormat="1" ht="36" customHeight="1">
      <c r="A4" s="128" t="s">
        <v>1613</v>
      </c>
      <c r="B4" s="129"/>
    </row>
    <row r="5" spans="1:2 16375:16377" s="121" customFormat="1" ht="36" customHeight="1">
      <c r="A5" s="128" t="s">
        <v>1614</v>
      </c>
      <c r="B5" s="129"/>
    </row>
    <row r="6" spans="1:2 16375:16377" s="121" customFormat="1" ht="36" customHeight="1">
      <c r="A6" s="128" t="s">
        <v>1615</v>
      </c>
      <c r="B6" s="129"/>
    </row>
    <row r="7" spans="1:2 16375:16377" s="121" customFormat="1" ht="36" customHeight="1">
      <c r="A7" s="128" t="s">
        <v>1616</v>
      </c>
      <c r="B7" s="129"/>
    </row>
    <row r="8" spans="1:2 16375:16377" s="121" customFormat="1" ht="31" customHeight="1">
      <c r="A8" s="130" t="s">
        <v>1236</v>
      </c>
      <c r="B8" s="131">
        <f>SUM(B4:B7)</f>
        <v>0</v>
      </c>
    </row>
    <row r="9" spans="1:2 16375:16377" s="121" customFormat="1">
      <c r="B9" s="123"/>
      <c r="XEU9" s="124"/>
      <c r="XEV9" s="124"/>
      <c r="XEW9" s="124"/>
    </row>
    <row r="10" spans="1:2 16375:16377" s="121" customFormat="1">
      <c r="B10" s="123"/>
      <c r="XEU10" s="124"/>
      <c r="XEV10" s="124"/>
      <c r="XEW10" s="124"/>
    </row>
    <row r="11" spans="1:2 16375:16377">
      <c r="A11" s="121" t="s">
        <v>1610</v>
      </c>
    </row>
  </sheetData>
  <mergeCells count="1">
    <mergeCell ref="A1:B1"/>
  </mergeCells>
  <phoneticPr fontId="82" type="noConversion"/>
  <conditionalFormatting sqref="B3:G3">
    <cfRule type="cellIs" dxfId="23" priority="4" stopIfTrue="1" operator="lessThanOrEqual">
      <formula>-1</formula>
    </cfRule>
  </conditionalFormatting>
  <conditionalFormatting sqref="B8">
    <cfRule type="cellIs" dxfId="22" priority="1" stopIfTrue="1" operator="lessThanOrEqual">
      <formula>-1</formula>
    </cfRule>
  </conditionalFormatting>
  <conditionalFormatting sqref="B4:B7">
    <cfRule type="cellIs" dxfId="21" priority="2" stopIfTrue="1" operator="lessThanOrEqual">
      <formula>-1</formula>
    </cfRule>
  </conditionalFormatting>
  <conditionalFormatting sqref="C4:G7">
    <cfRule type="cellIs" dxfId="20" priority="3" stopIfTrue="1" operator="lessThanOrEqual">
      <formula>-1</formula>
    </cfRule>
  </conditionalFormatting>
  <printOptions horizontalCentered="1"/>
  <pageMargins left="0.47222222222222199" right="0.39305555555555599" top="0.74791666666666701" bottom="0.74791666666666701" header="0.31458333333333299" footer="0.31458333333333299"/>
  <pageSetup paperSize="9" orientation="portrait" r:id="rId1"/>
  <headerFooter>
    <oddFooter>&amp;C&amp;16- &amp;P -</oddFooter>
  </headerFooter>
</worksheet>
</file>

<file path=xl/worksheets/sheet20.xml><?xml version="1.0" encoding="utf-8"?>
<worksheet xmlns="http://schemas.openxmlformats.org/spreadsheetml/2006/main" xmlns:r="http://schemas.openxmlformats.org/officeDocument/2006/relationships">
  <sheetPr codeName="Sheet20">
    <tabColor rgb="FF00B0F0"/>
  </sheetPr>
  <dimension ref="A1:E43"/>
  <sheetViews>
    <sheetView showGridLines="0" showZeros="0" view="pageBreakPreview" zoomScaleNormal="115" workbookViewId="0">
      <selection activeCell="D9" sqref="D9"/>
    </sheetView>
  </sheetViews>
  <sheetFormatPr defaultColWidth="9" defaultRowHeight="15"/>
  <cols>
    <col min="1" max="1" width="52.453125" style="47" customWidth="1"/>
    <col min="2" max="4" width="20.6328125" style="47" customWidth="1"/>
    <col min="5" max="5" width="5.36328125" style="47" hidden="1" customWidth="1"/>
    <col min="6" max="16384" width="9" style="47"/>
  </cols>
  <sheetData>
    <row r="1" spans="1:5" ht="45" customHeight="1">
      <c r="A1" s="427" t="s">
        <v>1617</v>
      </c>
      <c r="B1" s="427"/>
      <c r="C1" s="427"/>
      <c r="D1" s="427"/>
    </row>
    <row r="2" spans="1:5" s="110" customFormat="1" ht="20.149999999999999" customHeight="1">
      <c r="A2" s="111"/>
      <c r="B2" s="112"/>
      <c r="C2" s="113"/>
      <c r="D2" s="114" t="s">
        <v>1</v>
      </c>
    </row>
    <row r="3" spans="1:5" ht="45" customHeight="1">
      <c r="A3" s="115" t="s">
        <v>1618</v>
      </c>
      <c r="B3" s="55" t="s">
        <v>3</v>
      </c>
      <c r="C3" s="55" t="s">
        <v>4</v>
      </c>
      <c r="D3" s="55" t="s">
        <v>5</v>
      </c>
      <c r="E3" s="110" t="s">
        <v>43</v>
      </c>
    </row>
    <row r="4" spans="1:5" ht="36" customHeight="1">
      <c r="A4" s="116" t="s">
        <v>1619</v>
      </c>
      <c r="B4" s="117"/>
      <c r="C4" s="88"/>
      <c r="D4" s="66" t="str">
        <f t="shared" ref="D4:D35" si="0">IF(B4&gt;0,C4/B4-1,IF(B4&lt;0,-(C4/B4-1),""))</f>
        <v/>
      </c>
      <c r="E4" s="118" t="str">
        <f t="shared" ref="E4:E37" si="1">IF(A4&lt;&gt;"",IF(SUM(B4:C4)&lt;&gt;0,"是","否"),"是")</f>
        <v>否</v>
      </c>
    </row>
    <row r="5" spans="1:5" ht="36" customHeight="1">
      <c r="A5" s="119" t="s">
        <v>1620</v>
      </c>
      <c r="B5" s="120"/>
      <c r="C5" s="120"/>
      <c r="D5" s="66" t="str">
        <f t="shared" si="0"/>
        <v/>
      </c>
      <c r="E5" s="118" t="str">
        <f t="shared" si="1"/>
        <v>否</v>
      </c>
    </row>
    <row r="6" spans="1:5" ht="36" customHeight="1">
      <c r="A6" s="119" t="s">
        <v>1621</v>
      </c>
      <c r="B6" s="120"/>
      <c r="C6" s="90"/>
      <c r="D6" s="66" t="str">
        <f t="shared" si="0"/>
        <v/>
      </c>
      <c r="E6" s="118" t="str">
        <f t="shared" si="1"/>
        <v>否</v>
      </c>
    </row>
    <row r="7" spans="1:5" s="98" customFormat="1" ht="36" customHeight="1">
      <c r="A7" s="119" t="s">
        <v>1622</v>
      </c>
      <c r="B7" s="120"/>
      <c r="C7" s="90"/>
      <c r="D7" s="66" t="str">
        <f t="shared" si="0"/>
        <v/>
      </c>
      <c r="E7" s="118" t="str">
        <f t="shared" si="1"/>
        <v>否</v>
      </c>
    </row>
    <row r="8" spans="1:5" ht="36" customHeight="1">
      <c r="A8" s="116" t="s">
        <v>1623</v>
      </c>
      <c r="B8" s="117">
        <v>2917</v>
      </c>
      <c r="C8" s="117">
        <v>2882</v>
      </c>
      <c r="D8" s="60">
        <f t="shared" si="0"/>
        <v>-1.2E-2</v>
      </c>
      <c r="E8" s="118" t="str">
        <f t="shared" si="1"/>
        <v>是</v>
      </c>
    </row>
    <row r="9" spans="1:5" ht="36" customHeight="1">
      <c r="A9" s="119" t="s">
        <v>1620</v>
      </c>
      <c r="B9" s="120">
        <v>2595</v>
      </c>
      <c r="C9" s="90">
        <v>2573</v>
      </c>
      <c r="D9" s="66">
        <f t="shared" si="0"/>
        <v>-8.0000000000000002E-3</v>
      </c>
      <c r="E9" s="118" t="str">
        <f t="shared" si="1"/>
        <v>是</v>
      </c>
    </row>
    <row r="10" spans="1:5" ht="36" customHeight="1">
      <c r="A10" s="119" t="s">
        <v>1621</v>
      </c>
      <c r="B10" s="120">
        <v>133</v>
      </c>
      <c r="C10" s="90">
        <v>142</v>
      </c>
      <c r="D10" s="66">
        <f t="shared" si="0"/>
        <v>6.8000000000000005E-2</v>
      </c>
      <c r="E10" s="118" t="str">
        <f t="shared" si="1"/>
        <v>是</v>
      </c>
    </row>
    <row r="11" spans="1:5" ht="36" customHeight="1">
      <c r="A11" s="119" t="s">
        <v>1622</v>
      </c>
      <c r="B11" s="120">
        <v>126</v>
      </c>
      <c r="C11" s="90">
        <v>126</v>
      </c>
      <c r="D11" s="66">
        <f t="shared" si="0"/>
        <v>0</v>
      </c>
      <c r="E11" s="118" t="str">
        <f t="shared" si="1"/>
        <v>是</v>
      </c>
    </row>
    <row r="12" spans="1:5" ht="36" customHeight="1">
      <c r="A12" s="116" t="s">
        <v>1624</v>
      </c>
      <c r="B12" s="117"/>
      <c r="C12" s="88"/>
      <c r="D12" s="60" t="str">
        <f t="shared" si="0"/>
        <v/>
      </c>
      <c r="E12" s="118" t="str">
        <f t="shared" si="1"/>
        <v>否</v>
      </c>
    </row>
    <row r="13" spans="1:5" ht="36" customHeight="1">
      <c r="A13" s="119" t="s">
        <v>1620</v>
      </c>
      <c r="B13" s="120"/>
      <c r="C13" s="90"/>
      <c r="D13" s="66" t="str">
        <f t="shared" si="0"/>
        <v/>
      </c>
      <c r="E13" s="118" t="str">
        <f t="shared" si="1"/>
        <v>否</v>
      </c>
    </row>
    <row r="14" spans="1:5" ht="36" customHeight="1">
      <c r="A14" s="119" t="s">
        <v>1621</v>
      </c>
      <c r="B14" s="120"/>
      <c r="C14" s="90"/>
      <c r="D14" s="66" t="str">
        <f t="shared" si="0"/>
        <v/>
      </c>
      <c r="E14" s="118" t="str">
        <f t="shared" si="1"/>
        <v>否</v>
      </c>
    </row>
    <row r="15" spans="1:5" ht="36" customHeight="1">
      <c r="A15" s="119" t="s">
        <v>1622</v>
      </c>
      <c r="B15" s="120">
        <v>0</v>
      </c>
      <c r="C15" s="90"/>
      <c r="D15" s="66" t="str">
        <f t="shared" si="0"/>
        <v/>
      </c>
      <c r="E15" s="118" t="str">
        <f t="shared" si="1"/>
        <v>否</v>
      </c>
    </row>
    <row r="16" spans="1:5" ht="36" customHeight="1">
      <c r="A16" s="116" t="s">
        <v>1625</v>
      </c>
      <c r="B16" s="117"/>
      <c r="C16" s="88"/>
      <c r="D16" s="60" t="str">
        <f t="shared" si="0"/>
        <v/>
      </c>
      <c r="E16" s="118" t="str">
        <f t="shared" si="1"/>
        <v>否</v>
      </c>
    </row>
    <row r="17" spans="1:5" ht="36" customHeight="1">
      <c r="A17" s="119" t="s">
        <v>1620</v>
      </c>
      <c r="B17" s="120"/>
      <c r="C17" s="90"/>
      <c r="D17" s="66" t="str">
        <f t="shared" si="0"/>
        <v/>
      </c>
      <c r="E17" s="118" t="str">
        <f t="shared" si="1"/>
        <v>否</v>
      </c>
    </row>
    <row r="18" spans="1:5" ht="36" customHeight="1">
      <c r="A18" s="119" t="s">
        <v>1621</v>
      </c>
      <c r="B18" s="120"/>
      <c r="C18" s="90"/>
      <c r="D18" s="66" t="str">
        <f t="shared" si="0"/>
        <v/>
      </c>
      <c r="E18" s="118" t="str">
        <f t="shared" si="1"/>
        <v>否</v>
      </c>
    </row>
    <row r="19" spans="1:5" ht="36" customHeight="1">
      <c r="A19" s="119" t="s">
        <v>1622</v>
      </c>
      <c r="B19" s="120"/>
      <c r="C19" s="90"/>
      <c r="D19" s="66" t="str">
        <f t="shared" si="0"/>
        <v/>
      </c>
      <c r="E19" s="118" t="str">
        <f t="shared" si="1"/>
        <v>否</v>
      </c>
    </row>
    <row r="20" spans="1:5" ht="36" customHeight="1">
      <c r="A20" s="116" t="s">
        <v>1626</v>
      </c>
      <c r="B20" s="117"/>
      <c r="C20" s="88"/>
      <c r="D20" s="60" t="str">
        <f t="shared" si="0"/>
        <v/>
      </c>
      <c r="E20" s="118" t="str">
        <f t="shared" si="1"/>
        <v>否</v>
      </c>
    </row>
    <row r="21" spans="1:5" ht="36" customHeight="1">
      <c r="A21" s="119" t="s">
        <v>1620</v>
      </c>
      <c r="B21" s="120"/>
      <c r="C21" s="88"/>
      <c r="D21" s="66" t="str">
        <f t="shared" si="0"/>
        <v/>
      </c>
      <c r="E21" s="118" t="str">
        <f t="shared" si="1"/>
        <v>否</v>
      </c>
    </row>
    <row r="22" spans="1:5" ht="36" customHeight="1">
      <c r="A22" s="119" t="s">
        <v>1621</v>
      </c>
      <c r="B22" s="120"/>
      <c r="C22" s="120"/>
      <c r="D22" s="66" t="str">
        <f t="shared" si="0"/>
        <v/>
      </c>
      <c r="E22" s="118" t="str">
        <f t="shared" si="1"/>
        <v>否</v>
      </c>
    </row>
    <row r="23" spans="1:5" ht="36" customHeight="1">
      <c r="A23" s="119" t="s">
        <v>1622</v>
      </c>
      <c r="B23" s="120"/>
      <c r="C23" s="90"/>
      <c r="D23" s="66" t="str">
        <f t="shared" si="0"/>
        <v/>
      </c>
      <c r="E23" s="118" t="str">
        <f t="shared" si="1"/>
        <v>否</v>
      </c>
    </row>
    <row r="24" spans="1:5" ht="36" customHeight="1">
      <c r="A24" s="116" t="s">
        <v>1627</v>
      </c>
      <c r="B24" s="117">
        <v>4687</v>
      </c>
      <c r="C24" s="88">
        <v>2632</v>
      </c>
      <c r="D24" s="66">
        <f t="shared" si="0"/>
        <v>-0.438</v>
      </c>
      <c r="E24" s="118" t="str">
        <f t="shared" si="1"/>
        <v>是</v>
      </c>
    </row>
    <row r="25" spans="1:5" ht="36" customHeight="1">
      <c r="A25" s="119" t="s">
        <v>1620</v>
      </c>
      <c r="B25" s="120">
        <v>582</v>
      </c>
      <c r="C25" s="90">
        <v>616</v>
      </c>
      <c r="D25" s="66">
        <f t="shared" si="0"/>
        <v>5.8000000000000003E-2</v>
      </c>
      <c r="E25" s="118" t="str">
        <f t="shared" si="1"/>
        <v>是</v>
      </c>
    </row>
    <row r="26" spans="1:5" ht="36" customHeight="1">
      <c r="A26" s="119" t="s">
        <v>1621</v>
      </c>
      <c r="B26" s="120">
        <v>135</v>
      </c>
      <c r="C26" s="120">
        <v>50</v>
      </c>
      <c r="D26" s="66">
        <f t="shared" si="0"/>
        <v>-0.63</v>
      </c>
      <c r="E26" s="118" t="str">
        <f t="shared" si="1"/>
        <v>是</v>
      </c>
    </row>
    <row r="27" spans="1:5" ht="36" customHeight="1">
      <c r="A27" s="119" t="s">
        <v>1622</v>
      </c>
      <c r="B27" s="120">
        <v>813</v>
      </c>
      <c r="C27" s="120">
        <v>1018</v>
      </c>
      <c r="D27" s="66">
        <f t="shared" si="0"/>
        <v>0.252</v>
      </c>
      <c r="E27" s="118" t="str">
        <f t="shared" si="1"/>
        <v>是</v>
      </c>
    </row>
    <row r="28" spans="1:5" ht="36" customHeight="1">
      <c r="A28" s="116" t="s">
        <v>1628</v>
      </c>
      <c r="B28" s="117"/>
      <c r="C28" s="88"/>
      <c r="D28" s="60" t="str">
        <f t="shared" si="0"/>
        <v/>
      </c>
      <c r="E28" s="118" t="str">
        <f t="shared" si="1"/>
        <v>否</v>
      </c>
    </row>
    <row r="29" spans="1:5" ht="36" customHeight="1">
      <c r="A29" s="119" t="s">
        <v>1620</v>
      </c>
      <c r="B29" s="120"/>
      <c r="C29" s="90"/>
      <c r="D29" s="66" t="str">
        <f t="shared" si="0"/>
        <v/>
      </c>
      <c r="E29" s="118" t="str">
        <f t="shared" si="1"/>
        <v>否</v>
      </c>
    </row>
    <row r="30" spans="1:5" ht="36" customHeight="1">
      <c r="A30" s="119" t="s">
        <v>1621</v>
      </c>
      <c r="B30" s="120"/>
      <c r="C30" s="90"/>
      <c r="D30" s="66" t="str">
        <f t="shared" si="0"/>
        <v/>
      </c>
      <c r="E30" s="118" t="str">
        <f t="shared" si="1"/>
        <v>否</v>
      </c>
    </row>
    <row r="31" spans="1:5" ht="36" customHeight="1">
      <c r="A31" s="119" t="s">
        <v>1622</v>
      </c>
      <c r="B31" s="120"/>
      <c r="C31" s="90"/>
      <c r="D31" s="66" t="str">
        <f t="shared" si="0"/>
        <v/>
      </c>
      <c r="E31" s="118" t="str">
        <f t="shared" si="1"/>
        <v>否</v>
      </c>
    </row>
    <row r="32" spans="1:5" ht="36" customHeight="1">
      <c r="A32" s="75" t="s">
        <v>1629</v>
      </c>
      <c r="B32" s="117">
        <f t="shared" ref="B32:B35" si="2">B4+B8+B12+B16+B20+B24+B28</f>
        <v>7604</v>
      </c>
      <c r="C32" s="117">
        <f t="shared" ref="C32:C35" si="3">C4+C8+C12+C16+C20+C24+C28</f>
        <v>5514</v>
      </c>
      <c r="D32" s="60">
        <f t="shared" si="0"/>
        <v>-0.27500000000000002</v>
      </c>
      <c r="E32" s="118" t="str">
        <f t="shared" si="1"/>
        <v>是</v>
      </c>
    </row>
    <row r="33" spans="1:5" ht="36" customHeight="1">
      <c r="A33" s="119" t="s">
        <v>1630</v>
      </c>
      <c r="B33" s="117">
        <f t="shared" si="2"/>
        <v>3177</v>
      </c>
      <c r="C33" s="117">
        <f t="shared" si="3"/>
        <v>3189</v>
      </c>
      <c r="D33" s="66">
        <f t="shared" si="0"/>
        <v>4.0000000000000001E-3</v>
      </c>
      <c r="E33" s="118" t="str">
        <f t="shared" si="1"/>
        <v>是</v>
      </c>
    </row>
    <row r="34" spans="1:5" ht="36" customHeight="1">
      <c r="A34" s="119" t="s">
        <v>1631</v>
      </c>
      <c r="B34" s="117">
        <f t="shared" si="2"/>
        <v>268</v>
      </c>
      <c r="C34" s="117">
        <f t="shared" si="3"/>
        <v>192</v>
      </c>
      <c r="D34" s="66">
        <f t="shared" si="0"/>
        <v>-0.28399999999999997</v>
      </c>
      <c r="E34" s="118" t="str">
        <f t="shared" si="1"/>
        <v>是</v>
      </c>
    </row>
    <row r="35" spans="1:5" ht="36" customHeight="1">
      <c r="A35" s="119" t="s">
        <v>1632</v>
      </c>
      <c r="B35" s="117">
        <f t="shared" si="2"/>
        <v>939</v>
      </c>
      <c r="C35" s="117">
        <f t="shared" si="3"/>
        <v>1144</v>
      </c>
      <c r="D35" s="66">
        <f t="shared" si="0"/>
        <v>0.218</v>
      </c>
      <c r="E35" s="118" t="str">
        <f t="shared" si="1"/>
        <v>是</v>
      </c>
    </row>
    <row r="36" spans="1:5" ht="36" customHeight="1">
      <c r="A36" s="77" t="s">
        <v>1633</v>
      </c>
      <c r="B36" s="117"/>
      <c r="C36" s="117"/>
      <c r="D36" s="76"/>
      <c r="E36" s="118" t="str">
        <f t="shared" si="1"/>
        <v>否</v>
      </c>
    </row>
    <row r="37" spans="1:5" ht="36" customHeight="1">
      <c r="A37" s="94" t="s">
        <v>1634</v>
      </c>
      <c r="B37" s="117"/>
      <c r="C37" s="88"/>
      <c r="D37" s="76"/>
      <c r="E37" s="118" t="str">
        <f t="shared" si="1"/>
        <v>否</v>
      </c>
    </row>
    <row r="38" spans="1:5" ht="36" customHeight="1">
      <c r="A38" s="94" t="s">
        <v>1635</v>
      </c>
      <c r="B38" s="95"/>
      <c r="C38" s="78"/>
      <c r="D38" s="60"/>
    </row>
    <row r="39" spans="1:5" ht="36" customHeight="1">
      <c r="A39" s="75" t="s">
        <v>1636</v>
      </c>
      <c r="B39" s="117">
        <f>B32+B36+B37+B38</f>
        <v>7604</v>
      </c>
      <c r="C39" s="117">
        <f>C32+C36+C37+C38</f>
        <v>5514</v>
      </c>
      <c r="D39" s="76"/>
      <c r="E39" s="118" t="str">
        <f>IF(A39&lt;&gt;"",IF(SUM(B39:C39)&lt;&gt;0,"是","否"),"是")</f>
        <v>是</v>
      </c>
    </row>
    <row r="40" spans="1:5">
      <c r="B40" s="109"/>
      <c r="C40" s="109"/>
    </row>
    <row r="41" spans="1:5">
      <c r="B41" s="109"/>
      <c r="C41" s="109"/>
    </row>
    <row r="42" spans="1:5">
      <c r="B42" s="109"/>
      <c r="C42" s="109"/>
    </row>
    <row r="43" spans="1:5">
      <c r="B43" s="109"/>
      <c r="C43" s="109"/>
    </row>
  </sheetData>
  <mergeCells count="1">
    <mergeCell ref="A1:D1"/>
  </mergeCells>
  <phoneticPr fontId="82" type="noConversion"/>
  <conditionalFormatting sqref="D36">
    <cfRule type="cellIs" dxfId="19" priority="6" stopIfTrue="1" operator="lessThanOrEqual">
      <formula>-1</formula>
    </cfRule>
  </conditionalFormatting>
  <conditionalFormatting sqref="B38">
    <cfRule type="cellIs" dxfId="18" priority="2" stopIfTrue="1" operator="lessThan">
      <formula>0</formula>
    </cfRule>
    <cfRule type="cellIs" dxfId="17" priority="1" stopIfTrue="1" operator="lessThan">
      <formula>0</formula>
    </cfRule>
  </conditionalFormatting>
  <conditionalFormatting sqref="E4:E37 E39">
    <cfRule type="cellIs" dxfId="16" priority="9" stopIfTrue="1" operator="lessThanOrEqual">
      <formula>-1</formula>
    </cfRule>
  </conditionalFormatting>
  <conditionalFormatting sqref="E5:E37 E39">
    <cfRule type="cellIs" dxfId="15" priority="7" stopIfTrue="1" operator="lessThanOrEqual">
      <formula>-1</formula>
    </cfRule>
  </conditionalFormatting>
  <conditionalFormatting sqref="C17:C19 C25 C29:C31 C23 C6:C7 C9:C11 C13:C15">
    <cfRule type="cellIs" dxfId="14" priority="3" stopIfTrue="1" operator="lessThanOrEqual">
      <formula>-1</formula>
    </cfRule>
  </conditionalFormatting>
  <conditionalFormatting sqref="D37 D39">
    <cfRule type="cellIs" dxfId="13" priority="8"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sheetPr codeName="Sheet21">
    <tabColor rgb="FF00B0F0"/>
  </sheetPr>
  <dimension ref="A1:E27"/>
  <sheetViews>
    <sheetView showGridLines="0" showZeros="0" view="pageBreakPreview" zoomScaleNormal="100" workbookViewId="0">
      <pane ySplit="3" topLeftCell="A4" activePane="bottomLeft" state="frozen"/>
      <selection pane="bottomLeft" activeCell="D9" sqref="D9"/>
    </sheetView>
  </sheetViews>
  <sheetFormatPr defaultColWidth="9" defaultRowHeight="15"/>
  <cols>
    <col min="1" max="1" width="49" style="47" customWidth="1"/>
    <col min="2" max="4" width="20.6328125" style="47" customWidth="1"/>
    <col min="5" max="5" width="12.7265625" style="47" hidden="1" customWidth="1"/>
    <col min="6" max="16384" width="9" style="47"/>
  </cols>
  <sheetData>
    <row r="1" spans="1:5" ht="45" customHeight="1">
      <c r="A1" s="427" t="s">
        <v>1637</v>
      </c>
      <c r="B1" s="427"/>
      <c r="C1" s="427"/>
      <c r="D1" s="427"/>
    </row>
    <row r="2" spans="1:5" ht="20.149999999999999" customHeight="1">
      <c r="A2" s="99"/>
      <c r="B2" s="100"/>
      <c r="C2" s="101"/>
      <c r="D2" s="102" t="s">
        <v>1638</v>
      </c>
    </row>
    <row r="3" spans="1:5" ht="45" customHeight="1">
      <c r="A3" s="54" t="s">
        <v>1085</v>
      </c>
      <c r="B3" s="55" t="s">
        <v>3</v>
      </c>
      <c r="C3" s="55" t="s">
        <v>4</v>
      </c>
      <c r="D3" s="55" t="s">
        <v>5</v>
      </c>
      <c r="E3" s="103" t="s">
        <v>43</v>
      </c>
    </row>
    <row r="4" spans="1:5" ht="36" customHeight="1">
      <c r="A4" s="57" t="s">
        <v>1639</v>
      </c>
      <c r="B4" s="70"/>
      <c r="C4" s="70"/>
      <c r="D4" s="60"/>
      <c r="E4" s="104" t="str">
        <f t="shared" ref="E4:E21" si="0">IF(A4&lt;&gt;"",IF(SUM(B4:C4)&lt;&gt;0,"是","否"),"是")</f>
        <v>否</v>
      </c>
    </row>
    <row r="5" spans="1:5" ht="36" customHeight="1">
      <c r="A5" s="61" t="s">
        <v>1640</v>
      </c>
      <c r="B5" s="72"/>
      <c r="C5" s="72"/>
      <c r="D5" s="64"/>
      <c r="E5" s="104" t="str">
        <f t="shared" si="0"/>
        <v>否</v>
      </c>
    </row>
    <row r="6" spans="1:5" ht="36" customHeight="1">
      <c r="A6" s="105" t="s">
        <v>1641</v>
      </c>
      <c r="B6" s="70">
        <v>1717</v>
      </c>
      <c r="C6" s="70">
        <v>1816</v>
      </c>
      <c r="D6" s="60">
        <f t="shared" ref="D6:D19" si="1">IF(B6&gt;0,C6/B6-1,IF(B6&lt;0,-(C6/B6-1),""))</f>
        <v>5.8000000000000003E-2</v>
      </c>
      <c r="E6" s="104" t="str">
        <f t="shared" si="0"/>
        <v>是</v>
      </c>
    </row>
    <row r="7" spans="1:5" ht="36" customHeight="1">
      <c r="A7" s="61" t="s">
        <v>1640</v>
      </c>
      <c r="B7" s="72">
        <v>1709</v>
      </c>
      <c r="C7" s="106">
        <v>1816</v>
      </c>
      <c r="D7" s="66">
        <f t="shared" si="1"/>
        <v>6.3E-2</v>
      </c>
      <c r="E7" s="104" t="str">
        <f t="shared" si="0"/>
        <v>是</v>
      </c>
    </row>
    <row r="8" spans="1:5" s="98" customFormat="1" ht="36" customHeight="1">
      <c r="A8" s="57" t="s">
        <v>1642</v>
      </c>
      <c r="B8" s="70"/>
      <c r="C8" s="70"/>
      <c r="D8" s="66" t="str">
        <f t="shared" si="1"/>
        <v/>
      </c>
      <c r="E8" s="104" t="str">
        <f t="shared" si="0"/>
        <v>否</v>
      </c>
    </row>
    <row r="9" spans="1:5" s="98" customFormat="1" ht="36" customHeight="1">
      <c r="A9" s="61" t="s">
        <v>1640</v>
      </c>
      <c r="B9" s="72"/>
      <c r="C9" s="106"/>
      <c r="D9" s="66" t="str">
        <f t="shared" si="1"/>
        <v/>
      </c>
      <c r="E9" s="104" t="str">
        <f t="shared" si="0"/>
        <v>否</v>
      </c>
    </row>
    <row r="10" spans="1:5" s="98" customFormat="1" ht="36" customHeight="1">
      <c r="A10" s="57" t="s">
        <v>1643</v>
      </c>
      <c r="B10" s="70"/>
      <c r="C10" s="70"/>
      <c r="D10" s="60" t="str">
        <f t="shared" si="1"/>
        <v/>
      </c>
      <c r="E10" s="104" t="str">
        <f t="shared" si="0"/>
        <v>否</v>
      </c>
    </row>
    <row r="11" spans="1:5" s="98" customFormat="1" ht="36" customHeight="1">
      <c r="A11" s="61" t="s">
        <v>1640</v>
      </c>
      <c r="B11" s="72"/>
      <c r="C11" s="65"/>
      <c r="D11" s="66" t="str">
        <f t="shared" si="1"/>
        <v/>
      </c>
      <c r="E11" s="104" t="str">
        <f t="shared" si="0"/>
        <v>否</v>
      </c>
    </row>
    <row r="12" spans="1:5" s="98" customFormat="1" ht="36" customHeight="1">
      <c r="A12" s="57" t="s">
        <v>1644</v>
      </c>
      <c r="B12" s="70"/>
      <c r="C12" s="70"/>
      <c r="D12" s="66" t="str">
        <f t="shared" si="1"/>
        <v/>
      </c>
      <c r="E12" s="104" t="str">
        <f t="shared" si="0"/>
        <v>否</v>
      </c>
    </row>
    <row r="13" spans="1:5" s="98" customFormat="1" ht="36" customHeight="1">
      <c r="A13" s="61" t="s">
        <v>1640</v>
      </c>
      <c r="B13" s="72"/>
      <c r="C13" s="65"/>
      <c r="D13" s="66" t="str">
        <f t="shared" si="1"/>
        <v/>
      </c>
      <c r="E13" s="104" t="str">
        <f t="shared" si="0"/>
        <v>否</v>
      </c>
    </row>
    <row r="14" spans="1:5" s="98" customFormat="1" ht="36" customHeight="1">
      <c r="A14" s="57" t="s">
        <v>1645</v>
      </c>
      <c r="B14" s="70">
        <v>1641</v>
      </c>
      <c r="C14" s="70">
        <v>1824</v>
      </c>
      <c r="D14" s="60">
        <f t="shared" si="1"/>
        <v>0.112</v>
      </c>
      <c r="E14" s="104" t="str">
        <f t="shared" si="0"/>
        <v>是</v>
      </c>
    </row>
    <row r="15" spans="1:5" ht="36" customHeight="1">
      <c r="A15" s="61" t="s">
        <v>1640</v>
      </c>
      <c r="B15" s="72">
        <v>1636</v>
      </c>
      <c r="C15" s="106">
        <v>1820</v>
      </c>
      <c r="D15" s="66">
        <f t="shared" si="1"/>
        <v>0.112</v>
      </c>
      <c r="E15" s="104" t="str">
        <f t="shared" si="0"/>
        <v>是</v>
      </c>
    </row>
    <row r="16" spans="1:5" ht="36" customHeight="1">
      <c r="A16" s="57" t="s">
        <v>1646</v>
      </c>
      <c r="B16" s="70"/>
      <c r="C16" s="70"/>
      <c r="D16" s="60" t="str">
        <f t="shared" si="1"/>
        <v/>
      </c>
      <c r="E16" s="104" t="str">
        <f t="shared" si="0"/>
        <v>否</v>
      </c>
    </row>
    <row r="17" spans="1:5" ht="36" customHeight="1">
      <c r="A17" s="61" t="s">
        <v>1640</v>
      </c>
      <c r="B17" s="72"/>
      <c r="C17" s="65"/>
      <c r="D17" s="66" t="str">
        <f t="shared" si="1"/>
        <v/>
      </c>
      <c r="E17" s="104" t="str">
        <f t="shared" si="0"/>
        <v>否</v>
      </c>
    </row>
    <row r="18" spans="1:5" ht="36" customHeight="1">
      <c r="A18" s="75" t="s">
        <v>1647</v>
      </c>
      <c r="B18" s="70">
        <f>B4+B6+B8+B10+B12+B14+B16</f>
        <v>3358</v>
      </c>
      <c r="C18" s="70">
        <f>C4+C6+C8+C10+C12+C14+C16</f>
        <v>3640</v>
      </c>
      <c r="D18" s="60">
        <f t="shared" si="1"/>
        <v>8.4000000000000005E-2</v>
      </c>
      <c r="E18" s="104" t="str">
        <f t="shared" si="0"/>
        <v>是</v>
      </c>
    </row>
    <row r="19" spans="1:5" ht="36" customHeight="1">
      <c r="A19" s="61" t="s">
        <v>1648</v>
      </c>
      <c r="B19" s="72">
        <f>B5+B7+B9+B11+B13+B15+B17</f>
        <v>3345</v>
      </c>
      <c r="C19" s="72">
        <f>C5+C7+C9+C11+C13+C15+C17</f>
        <v>3636</v>
      </c>
      <c r="D19" s="66">
        <f t="shared" si="1"/>
        <v>8.6999999999999994E-2</v>
      </c>
      <c r="E19" s="104" t="str">
        <f t="shared" si="0"/>
        <v>是</v>
      </c>
    </row>
    <row r="20" spans="1:5" ht="36" customHeight="1">
      <c r="A20" s="107" t="s">
        <v>1649</v>
      </c>
      <c r="B20" s="70"/>
      <c r="C20" s="70"/>
      <c r="D20" s="108"/>
      <c r="E20" s="104" t="str">
        <f t="shared" si="0"/>
        <v>否</v>
      </c>
    </row>
    <row r="21" spans="1:5" ht="36" customHeight="1">
      <c r="A21" s="77" t="s">
        <v>1650</v>
      </c>
      <c r="B21" s="70"/>
      <c r="C21" s="70"/>
      <c r="D21" s="108"/>
      <c r="E21" s="104" t="str">
        <f t="shared" si="0"/>
        <v>否</v>
      </c>
    </row>
    <row r="22" spans="1:5" ht="36" customHeight="1">
      <c r="A22" s="77" t="s">
        <v>1651</v>
      </c>
      <c r="B22" s="78"/>
      <c r="C22" s="78"/>
      <c r="D22" s="60"/>
    </row>
    <row r="23" spans="1:5" ht="36" customHeight="1">
      <c r="A23" s="75" t="s">
        <v>1652</v>
      </c>
      <c r="B23" s="70">
        <f>B18+B20+B21+B22</f>
        <v>3358</v>
      </c>
      <c r="C23" s="70">
        <f>C18+C20+C21+C22</f>
        <v>3640</v>
      </c>
      <c r="D23" s="108"/>
      <c r="E23" s="104" t="str">
        <f>IF(A23&lt;&gt;"",IF(SUM(B23:C23)&lt;&gt;0,"是","否"),"是")</f>
        <v>是</v>
      </c>
    </row>
    <row r="24" spans="1:5">
      <c r="B24" s="109"/>
      <c r="C24" s="109"/>
    </row>
    <row r="25" spans="1:5">
      <c r="B25" s="109"/>
      <c r="C25" s="109"/>
    </row>
    <row r="26" spans="1:5">
      <c r="B26" s="109"/>
      <c r="C26" s="109"/>
    </row>
    <row r="27" spans="1:5">
      <c r="B27" s="109"/>
      <c r="C27" s="109"/>
    </row>
  </sheetData>
  <mergeCells count="1">
    <mergeCell ref="A1:D1"/>
  </mergeCells>
  <phoneticPr fontId="82" type="noConversion"/>
  <conditionalFormatting sqref="D5">
    <cfRule type="cellIs" dxfId="12" priority="1" stopIfTrue="1" operator="lessThanOrEqual">
      <formula>-1</formula>
    </cfRule>
  </conditionalFormatting>
  <conditionalFormatting sqref="E4:E21 E23">
    <cfRule type="cellIs" dxfId="11" priority="2"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sheetPr codeName="Sheet22">
    <tabColor rgb="FF00B0F0"/>
  </sheetPr>
  <dimension ref="A1:E43"/>
  <sheetViews>
    <sheetView showGridLines="0" showZeros="0" view="pageBreakPreview" zoomScaleNormal="100" workbookViewId="0">
      <pane ySplit="3" topLeftCell="A4" activePane="bottomLeft" state="frozen"/>
      <selection pane="bottomLeft" activeCell="L15" sqref="L15"/>
    </sheetView>
  </sheetViews>
  <sheetFormatPr defaultColWidth="9" defaultRowHeight="15"/>
  <cols>
    <col min="1" max="1" width="46.08984375" style="81" customWidth="1"/>
    <col min="2" max="4" width="20.6328125" style="81" customWidth="1"/>
    <col min="5" max="5" width="5" style="81" hidden="1" customWidth="1"/>
    <col min="6" max="16384" width="9" style="81"/>
  </cols>
  <sheetData>
    <row r="1" spans="1:5" ht="45" customHeight="1">
      <c r="A1" s="428" t="s">
        <v>1653</v>
      </c>
      <c r="B1" s="428"/>
      <c r="C1" s="428"/>
      <c r="D1" s="428"/>
    </row>
    <row r="2" spans="1:5" ht="20.149999999999999" customHeight="1">
      <c r="A2" s="82"/>
      <c r="B2" s="83"/>
      <c r="C2" s="84"/>
      <c r="D2" s="85" t="s">
        <v>1</v>
      </c>
    </row>
    <row r="3" spans="1:5" ht="45" customHeight="1">
      <c r="A3" s="86" t="s">
        <v>1618</v>
      </c>
      <c r="B3" s="55" t="s">
        <v>3</v>
      </c>
      <c r="C3" s="55" t="s">
        <v>4</v>
      </c>
      <c r="D3" s="55" t="s">
        <v>5</v>
      </c>
      <c r="E3" s="56" t="s">
        <v>43</v>
      </c>
    </row>
    <row r="4" spans="1:5" ht="36" customHeight="1">
      <c r="A4" s="87" t="s">
        <v>1619</v>
      </c>
      <c r="B4" s="88"/>
      <c r="C4" s="59"/>
      <c r="D4" s="66" t="str">
        <f t="shared" ref="D4:D13" si="0">IF(B4&gt;0,C4/B4-1,IF(B4&lt;0,-(C4/B4-1),""))</f>
        <v/>
      </c>
      <c r="E4" s="56" t="str">
        <f t="shared" ref="E4:E37" si="1">IF(A4&lt;&gt;"",IF(SUM(B4:C4)&lt;&gt;0,"是","否"),"是")</f>
        <v>否</v>
      </c>
    </row>
    <row r="5" spans="1:5" ht="36" customHeight="1">
      <c r="A5" s="89" t="s">
        <v>1620</v>
      </c>
      <c r="B5" s="90"/>
      <c r="C5" s="90"/>
      <c r="D5" s="66" t="str">
        <f t="shared" si="0"/>
        <v/>
      </c>
      <c r="E5" s="56" t="str">
        <f t="shared" si="1"/>
        <v>否</v>
      </c>
    </row>
    <row r="6" spans="1:5" ht="36" customHeight="1">
      <c r="A6" s="89" t="s">
        <v>1621</v>
      </c>
      <c r="B6" s="90"/>
      <c r="C6" s="90"/>
      <c r="D6" s="66" t="str">
        <f t="shared" si="0"/>
        <v/>
      </c>
      <c r="E6" s="56" t="str">
        <f t="shared" si="1"/>
        <v>否</v>
      </c>
    </row>
    <row r="7" spans="1:5" s="80" customFormat="1" ht="36" customHeight="1">
      <c r="A7" s="89" t="s">
        <v>1622</v>
      </c>
      <c r="B7" s="90"/>
      <c r="C7" s="90"/>
      <c r="D7" s="66" t="str">
        <f t="shared" si="0"/>
        <v/>
      </c>
      <c r="E7" s="56" t="str">
        <f t="shared" si="1"/>
        <v>否</v>
      </c>
    </row>
    <row r="8" spans="1:5" s="80" customFormat="1" ht="36" customHeight="1">
      <c r="A8" s="91" t="s">
        <v>1623</v>
      </c>
      <c r="B8" s="88">
        <v>2917</v>
      </c>
      <c r="C8" s="88">
        <v>2882</v>
      </c>
      <c r="D8" s="60">
        <f t="shared" si="0"/>
        <v>-1.2E-2</v>
      </c>
      <c r="E8" s="56" t="str">
        <f t="shared" si="1"/>
        <v>是</v>
      </c>
    </row>
    <row r="9" spans="1:5" s="80" customFormat="1" ht="36" customHeight="1">
      <c r="A9" s="89" t="s">
        <v>1620</v>
      </c>
      <c r="B9" s="90">
        <v>2595</v>
      </c>
      <c r="C9" s="90">
        <v>2573</v>
      </c>
      <c r="D9" s="66">
        <f t="shared" si="0"/>
        <v>-8.0000000000000002E-3</v>
      </c>
      <c r="E9" s="56" t="str">
        <f t="shared" si="1"/>
        <v>是</v>
      </c>
    </row>
    <row r="10" spans="1:5" s="80" customFormat="1" ht="36" customHeight="1">
      <c r="A10" s="89" t="s">
        <v>1621</v>
      </c>
      <c r="B10" s="90">
        <v>133</v>
      </c>
      <c r="C10" s="90">
        <v>142</v>
      </c>
      <c r="D10" s="66">
        <f t="shared" si="0"/>
        <v>6.8000000000000005E-2</v>
      </c>
      <c r="E10" s="56" t="str">
        <f t="shared" si="1"/>
        <v>是</v>
      </c>
    </row>
    <row r="11" spans="1:5" s="80" customFormat="1" ht="36" customHeight="1">
      <c r="A11" s="89" t="s">
        <v>1622</v>
      </c>
      <c r="B11" s="90">
        <v>126</v>
      </c>
      <c r="C11" s="90">
        <v>126</v>
      </c>
      <c r="D11" s="66">
        <f t="shared" si="0"/>
        <v>0</v>
      </c>
      <c r="E11" s="56" t="str">
        <f t="shared" si="1"/>
        <v>是</v>
      </c>
    </row>
    <row r="12" spans="1:5" s="80" customFormat="1" ht="36" customHeight="1">
      <c r="A12" s="87" t="s">
        <v>1624</v>
      </c>
      <c r="B12" s="88"/>
      <c r="C12" s="88"/>
      <c r="D12" s="60" t="str">
        <f t="shared" si="0"/>
        <v/>
      </c>
      <c r="E12" s="56" t="str">
        <f t="shared" si="1"/>
        <v>否</v>
      </c>
    </row>
    <row r="13" spans="1:5" ht="36" customHeight="1">
      <c r="A13" s="89" t="s">
        <v>1620</v>
      </c>
      <c r="B13" s="90"/>
      <c r="C13" s="72"/>
      <c r="D13" s="66" t="str">
        <f t="shared" si="0"/>
        <v/>
      </c>
      <c r="E13" s="56" t="str">
        <f t="shared" si="1"/>
        <v>否</v>
      </c>
    </row>
    <row r="14" spans="1:5" ht="36" customHeight="1">
      <c r="A14" s="89" t="s">
        <v>1621</v>
      </c>
      <c r="B14" s="90"/>
      <c r="C14" s="90"/>
      <c r="D14" s="66" t="str">
        <f t="shared" ref="D14:D35" si="2">IF(B14&gt;0,C14/B14-1,IF(B14&lt;0,-(C14/B14-1),""))</f>
        <v/>
      </c>
      <c r="E14" s="56" t="str">
        <f t="shared" si="1"/>
        <v>否</v>
      </c>
    </row>
    <row r="15" spans="1:5" ht="36" customHeight="1">
      <c r="A15" s="89" t="s">
        <v>1622</v>
      </c>
      <c r="B15" s="90"/>
      <c r="C15" s="72"/>
      <c r="D15" s="66" t="str">
        <f t="shared" si="2"/>
        <v/>
      </c>
      <c r="E15" s="56" t="str">
        <f t="shared" si="1"/>
        <v>否</v>
      </c>
    </row>
    <row r="16" spans="1:5" ht="36" customHeight="1">
      <c r="A16" s="87" t="s">
        <v>1625</v>
      </c>
      <c r="B16" s="88"/>
      <c r="C16" s="88"/>
      <c r="D16" s="60" t="str">
        <f t="shared" si="2"/>
        <v/>
      </c>
      <c r="E16" s="56" t="str">
        <f t="shared" si="1"/>
        <v>否</v>
      </c>
    </row>
    <row r="17" spans="1:5" ht="36" customHeight="1">
      <c r="A17" s="89" t="s">
        <v>1620</v>
      </c>
      <c r="B17" s="90"/>
      <c r="C17" s="90"/>
      <c r="D17" s="66" t="str">
        <f t="shared" si="2"/>
        <v/>
      </c>
      <c r="E17" s="56" t="str">
        <f t="shared" si="1"/>
        <v>否</v>
      </c>
    </row>
    <row r="18" spans="1:5" ht="36" customHeight="1">
      <c r="A18" s="89" t="s">
        <v>1621</v>
      </c>
      <c r="B18" s="90"/>
      <c r="C18" s="90"/>
      <c r="D18" s="66" t="str">
        <f t="shared" si="2"/>
        <v/>
      </c>
      <c r="E18" s="56" t="str">
        <f t="shared" si="1"/>
        <v>否</v>
      </c>
    </row>
    <row r="19" spans="1:5" ht="36" customHeight="1">
      <c r="A19" s="89" t="s">
        <v>1622</v>
      </c>
      <c r="B19" s="90"/>
      <c r="C19" s="92"/>
      <c r="D19" s="66" t="str">
        <f t="shared" si="2"/>
        <v/>
      </c>
      <c r="E19" s="56" t="str">
        <f t="shared" si="1"/>
        <v>否</v>
      </c>
    </row>
    <row r="20" spans="1:5" ht="36" customHeight="1">
      <c r="A20" s="87" t="s">
        <v>1626</v>
      </c>
      <c r="B20" s="88"/>
      <c r="C20" s="88"/>
      <c r="D20" s="60" t="str">
        <f t="shared" si="2"/>
        <v/>
      </c>
      <c r="E20" s="56" t="str">
        <f t="shared" si="1"/>
        <v>否</v>
      </c>
    </row>
    <row r="21" spans="1:5" ht="36" customHeight="1">
      <c r="A21" s="89" t="s">
        <v>1620</v>
      </c>
      <c r="B21" s="90"/>
      <c r="C21" s="65"/>
      <c r="D21" s="66" t="str">
        <f t="shared" si="2"/>
        <v/>
      </c>
      <c r="E21" s="56" t="str">
        <f t="shared" si="1"/>
        <v>否</v>
      </c>
    </row>
    <row r="22" spans="1:5" ht="36" customHeight="1">
      <c r="A22" s="89" t="s">
        <v>1621</v>
      </c>
      <c r="B22" s="90"/>
      <c r="C22" s="90"/>
      <c r="D22" s="66" t="str">
        <f t="shared" si="2"/>
        <v/>
      </c>
      <c r="E22" s="56" t="str">
        <f t="shared" si="1"/>
        <v>否</v>
      </c>
    </row>
    <row r="23" spans="1:5" ht="36" customHeight="1">
      <c r="A23" s="89" t="s">
        <v>1622</v>
      </c>
      <c r="B23" s="90">
        <v>0</v>
      </c>
      <c r="C23" s="65"/>
      <c r="D23" s="66" t="str">
        <f t="shared" si="2"/>
        <v/>
      </c>
      <c r="E23" s="56" t="str">
        <f t="shared" si="1"/>
        <v>否</v>
      </c>
    </row>
    <row r="24" spans="1:5" ht="36" customHeight="1">
      <c r="A24" s="87" t="s">
        <v>1627</v>
      </c>
      <c r="B24" s="88">
        <v>4687</v>
      </c>
      <c r="C24" s="59">
        <v>2632</v>
      </c>
      <c r="D24" s="66">
        <f t="shared" si="2"/>
        <v>-0.438</v>
      </c>
      <c r="E24" s="56" t="str">
        <f t="shared" si="1"/>
        <v>是</v>
      </c>
    </row>
    <row r="25" spans="1:5" ht="36" customHeight="1">
      <c r="A25" s="89" t="s">
        <v>1620</v>
      </c>
      <c r="B25" s="90">
        <v>582</v>
      </c>
      <c r="C25" s="59">
        <v>616</v>
      </c>
      <c r="D25" s="66">
        <f t="shared" si="2"/>
        <v>5.8000000000000003E-2</v>
      </c>
      <c r="E25" s="56" t="str">
        <f t="shared" si="1"/>
        <v>是</v>
      </c>
    </row>
    <row r="26" spans="1:5" ht="36" customHeight="1">
      <c r="A26" s="89" t="s">
        <v>1621</v>
      </c>
      <c r="B26" s="90">
        <v>135</v>
      </c>
      <c r="C26" s="59">
        <v>50</v>
      </c>
      <c r="D26" s="66">
        <f t="shared" si="2"/>
        <v>-0.63</v>
      </c>
      <c r="E26" s="56" t="str">
        <f t="shared" si="1"/>
        <v>是</v>
      </c>
    </row>
    <row r="27" spans="1:5" ht="36" customHeight="1">
      <c r="A27" s="89" t="s">
        <v>1622</v>
      </c>
      <c r="B27" s="90">
        <v>813</v>
      </c>
      <c r="C27" s="59">
        <v>1018</v>
      </c>
      <c r="D27" s="66">
        <f t="shared" si="2"/>
        <v>0.252</v>
      </c>
      <c r="E27" s="56" t="str">
        <f t="shared" si="1"/>
        <v>是</v>
      </c>
    </row>
    <row r="28" spans="1:5" ht="36" customHeight="1">
      <c r="A28" s="87" t="s">
        <v>1628</v>
      </c>
      <c r="B28" s="88"/>
      <c r="C28" s="59"/>
      <c r="D28" s="60" t="str">
        <f t="shared" si="2"/>
        <v/>
      </c>
      <c r="E28" s="56" t="str">
        <f t="shared" si="1"/>
        <v>否</v>
      </c>
    </row>
    <row r="29" spans="1:5" ht="36" customHeight="1">
      <c r="A29" s="89" t="s">
        <v>1620</v>
      </c>
      <c r="B29" s="90"/>
      <c r="C29" s="90"/>
      <c r="D29" s="66" t="str">
        <f t="shared" si="2"/>
        <v/>
      </c>
      <c r="E29" s="56" t="str">
        <f t="shared" si="1"/>
        <v>否</v>
      </c>
    </row>
    <row r="30" spans="1:5" ht="36" customHeight="1">
      <c r="A30" s="89" t="s">
        <v>1621</v>
      </c>
      <c r="B30" s="90"/>
      <c r="C30" s="90"/>
      <c r="D30" s="66" t="str">
        <f t="shared" si="2"/>
        <v/>
      </c>
      <c r="E30" s="56" t="str">
        <f t="shared" si="1"/>
        <v>否</v>
      </c>
    </row>
    <row r="31" spans="1:5" ht="36" customHeight="1">
      <c r="A31" s="89" t="s">
        <v>1622</v>
      </c>
      <c r="B31" s="90"/>
      <c r="C31" s="90"/>
      <c r="D31" s="66" t="str">
        <f t="shared" si="2"/>
        <v/>
      </c>
      <c r="E31" s="56" t="str">
        <f t="shared" si="1"/>
        <v>否</v>
      </c>
    </row>
    <row r="32" spans="1:5" ht="36" customHeight="1">
      <c r="A32" s="75" t="s">
        <v>1629</v>
      </c>
      <c r="B32" s="88">
        <f t="shared" ref="B32:B35" si="3">B4+B8+B12+B16+B20+B24+B28</f>
        <v>7604</v>
      </c>
      <c r="C32" s="88">
        <f t="shared" ref="C32:C35" si="4">C4+C8+C12+C16+C20+C24+C28</f>
        <v>5514</v>
      </c>
      <c r="D32" s="60">
        <f t="shared" si="2"/>
        <v>-0.27500000000000002</v>
      </c>
      <c r="E32" s="56" t="str">
        <f t="shared" si="1"/>
        <v>是</v>
      </c>
    </row>
    <row r="33" spans="1:5" ht="36" customHeight="1">
      <c r="A33" s="89" t="s">
        <v>1630</v>
      </c>
      <c r="B33" s="90">
        <f t="shared" si="3"/>
        <v>3177</v>
      </c>
      <c r="C33" s="90">
        <f t="shared" si="4"/>
        <v>3189</v>
      </c>
      <c r="D33" s="66">
        <f t="shared" si="2"/>
        <v>4.0000000000000001E-3</v>
      </c>
      <c r="E33" s="56" t="str">
        <f t="shared" si="1"/>
        <v>是</v>
      </c>
    </row>
    <row r="34" spans="1:5" ht="36" customHeight="1">
      <c r="A34" s="89" t="s">
        <v>1631</v>
      </c>
      <c r="B34" s="90">
        <f t="shared" si="3"/>
        <v>268</v>
      </c>
      <c r="C34" s="90">
        <f t="shared" si="4"/>
        <v>192</v>
      </c>
      <c r="D34" s="66">
        <f t="shared" si="2"/>
        <v>-0.28399999999999997</v>
      </c>
      <c r="E34" s="56" t="str">
        <f t="shared" si="1"/>
        <v>是</v>
      </c>
    </row>
    <row r="35" spans="1:5" ht="36" customHeight="1">
      <c r="A35" s="89" t="s">
        <v>1632</v>
      </c>
      <c r="B35" s="90">
        <f t="shared" si="3"/>
        <v>939</v>
      </c>
      <c r="C35" s="90">
        <f t="shared" si="4"/>
        <v>1144</v>
      </c>
      <c r="D35" s="66">
        <f t="shared" si="2"/>
        <v>0.218</v>
      </c>
      <c r="E35" s="56" t="str">
        <f t="shared" si="1"/>
        <v>是</v>
      </c>
    </row>
    <row r="36" spans="1:5" ht="36" customHeight="1">
      <c r="A36" s="77" t="s">
        <v>1633</v>
      </c>
      <c r="B36" s="88"/>
      <c r="C36" s="88"/>
      <c r="D36" s="93"/>
      <c r="E36" s="56" t="str">
        <f t="shared" si="1"/>
        <v>否</v>
      </c>
    </row>
    <row r="37" spans="1:5" ht="36" customHeight="1">
      <c r="A37" s="77" t="s">
        <v>1634</v>
      </c>
      <c r="B37" s="88"/>
      <c r="C37" s="59"/>
      <c r="D37" s="93"/>
      <c r="E37" s="56" t="str">
        <f t="shared" si="1"/>
        <v>否</v>
      </c>
    </row>
    <row r="38" spans="1:5" s="47" customFormat="1" ht="36" customHeight="1">
      <c r="A38" s="94" t="s">
        <v>1635</v>
      </c>
      <c r="B38" s="95"/>
      <c r="C38" s="78"/>
      <c r="D38" s="60"/>
    </row>
    <row r="39" spans="1:5" ht="36" customHeight="1">
      <c r="A39" s="75" t="s">
        <v>1636</v>
      </c>
      <c r="B39" s="88">
        <f>B32+B36+B37+B38</f>
        <v>7604</v>
      </c>
      <c r="C39" s="88">
        <f>C32+C36+C37+C38</f>
        <v>5514</v>
      </c>
      <c r="D39" s="96"/>
      <c r="E39" s="56" t="str">
        <f>IF(A39&lt;&gt;"",IF(SUM(B39:C39)&lt;&gt;0,"是","否"),"是")</f>
        <v>是</v>
      </c>
    </row>
    <row r="40" spans="1:5">
      <c r="B40" s="97"/>
      <c r="C40" s="97"/>
    </row>
    <row r="41" spans="1:5">
      <c r="B41" s="97"/>
      <c r="C41" s="97"/>
    </row>
    <row r="42" spans="1:5">
      <c r="B42" s="97"/>
      <c r="C42" s="97"/>
    </row>
    <row r="43" spans="1:5">
      <c r="B43" s="97"/>
      <c r="C43" s="97"/>
    </row>
  </sheetData>
  <mergeCells count="1">
    <mergeCell ref="A1:D1"/>
  </mergeCells>
  <phoneticPr fontId="82" type="noConversion"/>
  <conditionalFormatting sqref="B38">
    <cfRule type="cellIs" dxfId="10" priority="2" stopIfTrue="1" operator="lessThan">
      <formula>0</formula>
    </cfRule>
    <cfRule type="cellIs" dxfId="9" priority="1" stopIfTrue="1" operator="lessThan">
      <formula>0</formula>
    </cfRule>
  </conditionalFormatting>
  <conditionalFormatting sqref="E28:E32">
    <cfRule type="cellIs" dxfId="8" priority="5" stopIfTrue="1" operator="lessThan">
      <formula>0</formula>
    </cfRule>
  </conditionalFormatting>
  <printOptions horizontalCentered="1"/>
  <pageMargins left="0.47222222222222199" right="0.39305555555555599" top="0.74791666666666701" bottom="0.74791666666666701" header="0.31458333333333299" footer="0.31458333333333299"/>
  <pageSetup paperSize="9" scale="75" orientation="portrait" r:id="rId1"/>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sheetPr codeName="Sheet23">
    <tabColor rgb="FF00B0F0"/>
  </sheetPr>
  <dimension ref="A1:E27"/>
  <sheetViews>
    <sheetView showGridLines="0" showZeros="0" view="pageBreakPreview" zoomScaleNormal="100" workbookViewId="0">
      <selection activeCell="H16" sqref="H16"/>
    </sheetView>
  </sheetViews>
  <sheetFormatPr defaultColWidth="9" defaultRowHeight="15"/>
  <cols>
    <col min="1" max="1" width="50.7265625" style="48" customWidth="1"/>
    <col min="2" max="3" width="20.6328125" style="49" customWidth="1"/>
    <col min="4" max="4" width="20.6328125" style="48" customWidth="1"/>
    <col min="5" max="5" width="5.08984375" style="48" hidden="1" customWidth="1"/>
    <col min="6" max="6" width="12.6328125" style="48"/>
    <col min="7" max="245" width="9" style="48"/>
    <col min="246" max="246" width="41.6328125" style="48" customWidth="1"/>
    <col min="247" max="248" width="14.453125" style="48" customWidth="1"/>
    <col min="249" max="249" width="13.90625" style="48" customWidth="1"/>
    <col min="250" max="252" width="9" style="48"/>
    <col min="253" max="254" width="10.453125" style="48" customWidth="1"/>
    <col min="255" max="501" width="9" style="48"/>
    <col min="502" max="502" width="41.6328125" style="48" customWidth="1"/>
    <col min="503" max="504" width="14.453125" style="48" customWidth="1"/>
    <col min="505" max="505" width="13.90625" style="48" customWidth="1"/>
    <col min="506" max="508" width="9" style="48"/>
    <col min="509" max="510" width="10.453125" style="48" customWidth="1"/>
    <col min="511" max="757" width="9" style="48"/>
    <col min="758" max="758" width="41.6328125" style="48" customWidth="1"/>
    <col min="759" max="760" width="14.453125" style="48" customWidth="1"/>
    <col min="761" max="761" width="13.90625" style="48" customWidth="1"/>
    <col min="762" max="764" width="9" style="48"/>
    <col min="765" max="766" width="10.453125" style="48" customWidth="1"/>
    <col min="767" max="1013" width="9" style="48"/>
    <col min="1014" max="1014" width="41.6328125" style="48" customWidth="1"/>
    <col min="1015" max="1016" width="14.453125" style="48" customWidth="1"/>
    <col min="1017" max="1017" width="13.90625" style="48" customWidth="1"/>
    <col min="1018" max="1020" width="9" style="48"/>
    <col min="1021" max="1022" width="10.453125" style="48" customWidth="1"/>
    <col min="1023" max="1269" width="9" style="48"/>
    <col min="1270" max="1270" width="41.6328125" style="48" customWidth="1"/>
    <col min="1271" max="1272" width="14.453125" style="48" customWidth="1"/>
    <col min="1273" max="1273" width="13.90625" style="48" customWidth="1"/>
    <col min="1274" max="1276" width="9" style="48"/>
    <col min="1277" max="1278" width="10.453125" style="48" customWidth="1"/>
    <col min="1279" max="1525" width="9" style="48"/>
    <col min="1526" max="1526" width="41.6328125" style="48" customWidth="1"/>
    <col min="1527" max="1528" width="14.453125" style="48" customWidth="1"/>
    <col min="1529" max="1529" width="13.90625" style="48" customWidth="1"/>
    <col min="1530" max="1532" width="9" style="48"/>
    <col min="1533" max="1534" width="10.453125" style="48" customWidth="1"/>
    <col min="1535" max="1781" width="9" style="48"/>
    <col min="1782" max="1782" width="41.6328125" style="48" customWidth="1"/>
    <col min="1783" max="1784" width="14.453125" style="48" customWidth="1"/>
    <col min="1785" max="1785" width="13.90625" style="48" customWidth="1"/>
    <col min="1786" max="1788" width="9" style="48"/>
    <col min="1789" max="1790" width="10.453125" style="48" customWidth="1"/>
    <col min="1791" max="2037" width="9" style="48"/>
    <col min="2038" max="2038" width="41.6328125" style="48" customWidth="1"/>
    <col min="2039" max="2040" width="14.453125" style="48" customWidth="1"/>
    <col min="2041" max="2041" width="13.90625" style="48" customWidth="1"/>
    <col min="2042" max="2044" width="9" style="48"/>
    <col min="2045" max="2046" width="10.453125" style="48" customWidth="1"/>
    <col min="2047" max="2293" width="9" style="48"/>
    <col min="2294" max="2294" width="41.6328125" style="48" customWidth="1"/>
    <col min="2295" max="2296" width="14.453125" style="48" customWidth="1"/>
    <col min="2297" max="2297" width="13.90625" style="48" customWidth="1"/>
    <col min="2298" max="2300" width="9" style="48"/>
    <col min="2301" max="2302" width="10.453125" style="48" customWidth="1"/>
    <col min="2303" max="2549" width="9" style="48"/>
    <col min="2550" max="2550" width="41.6328125" style="48" customWidth="1"/>
    <col min="2551" max="2552" width="14.453125" style="48" customWidth="1"/>
    <col min="2553" max="2553" width="13.90625" style="48" customWidth="1"/>
    <col min="2554" max="2556" width="9" style="48"/>
    <col min="2557" max="2558" width="10.453125" style="48" customWidth="1"/>
    <col min="2559" max="2805" width="9" style="48"/>
    <col min="2806" max="2806" width="41.6328125" style="48" customWidth="1"/>
    <col min="2807" max="2808" width="14.453125" style="48" customWidth="1"/>
    <col min="2809" max="2809" width="13.90625" style="48" customWidth="1"/>
    <col min="2810" max="2812" width="9" style="48"/>
    <col min="2813" max="2814" width="10.453125" style="48" customWidth="1"/>
    <col min="2815" max="3061" width="9" style="48"/>
    <col min="3062" max="3062" width="41.6328125" style="48" customWidth="1"/>
    <col min="3063" max="3064" width="14.453125" style="48" customWidth="1"/>
    <col min="3065" max="3065" width="13.90625" style="48" customWidth="1"/>
    <col min="3066" max="3068" width="9" style="48"/>
    <col min="3069" max="3070" width="10.453125" style="48" customWidth="1"/>
    <col min="3071" max="3317" width="9" style="48"/>
    <col min="3318" max="3318" width="41.6328125" style="48" customWidth="1"/>
    <col min="3319" max="3320" width="14.453125" style="48" customWidth="1"/>
    <col min="3321" max="3321" width="13.90625" style="48" customWidth="1"/>
    <col min="3322" max="3324" width="9" style="48"/>
    <col min="3325" max="3326" width="10.453125" style="48" customWidth="1"/>
    <col min="3327" max="3573" width="9" style="48"/>
    <col min="3574" max="3574" width="41.6328125" style="48" customWidth="1"/>
    <col min="3575" max="3576" width="14.453125" style="48" customWidth="1"/>
    <col min="3577" max="3577" width="13.90625" style="48" customWidth="1"/>
    <col min="3578" max="3580" width="9" style="48"/>
    <col min="3581" max="3582" width="10.453125" style="48" customWidth="1"/>
    <col min="3583" max="3829" width="9" style="48"/>
    <col min="3830" max="3830" width="41.6328125" style="48" customWidth="1"/>
    <col min="3831" max="3832" width="14.453125" style="48" customWidth="1"/>
    <col min="3833" max="3833" width="13.90625" style="48" customWidth="1"/>
    <col min="3834" max="3836" width="9" style="48"/>
    <col min="3837" max="3838" width="10.453125" style="48" customWidth="1"/>
    <col min="3839" max="4085" width="9" style="48"/>
    <col min="4086" max="4086" width="41.6328125" style="48" customWidth="1"/>
    <col min="4087" max="4088" width="14.453125" style="48" customWidth="1"/>
    <col min="4089" max="4089" width="13.90625" style="48" customWidth="1"/>
    <col min="4090" max="4092" width="9" style="48"/>
    <col min="4093" max="4094" width="10.453125" style="48" customWidth="1"/>
    <col min="4095" max="4341" width="9" style="48"/>
    <col min="4342" max="4342" width="41.6328125" style="48" customWidth="1"/>
    <col min="4343" max="4344" width="14.453125" style="48" customWidth="1"/>
    <col min="4345" max="4345" width="13.90625" style="48" customWidth="1"/>
    <col min="4346" max="4348" width="9" style="48"/>
    <col min="4349" max="4350" width="10.453125" style="48" customWidth="1"/>
    <col min="4351" max="4597" width="9" style="48"/>
    <col min="4598" max="4598" width="41.6328125" style="48" customWidth="1"/>
    <col min="4599" max="4600" width="14.453125" style="48" customWidth="1"/>
    <col min="4601" max="4601" width="13.90625" style="48" customWidth="1"/>
    <col min="4602" max="4604" width="9" style="48"/>
    <col min="4605" max="4606" width="10.453125" style="48" customWidth="1"/>
    <col min="4607" max="4853" width="9" style="48"/>
    <col min="4854" max="4854" width="41.6328125" style="48" customWidth="1"/>
    <col min="4855" max="4856" width="14.453125" style="48" customWidth="1"/>
    <col min="4857" max="4857" width="13.90625" style="48" customWidth="1"/>
    <col min="4858" max="4860" width="9" style="48"/>
    <col min="4861" max="4862" width="10.453125" style="48" customWidth="1"/>
    <col min="4863" max="5109" width="9" style="48"/>
    <col min="5110" max="5110" width="41.6328125" style="48" customWidth="1"/>
    <col min="5111" max="5112" width="14.453125" style="48" customWidth="1"/>
    <col min="5113" max="5113" width="13.90625" style="48" customWidth="1"/>
    <col min="5114" max="5116" width="9" style="48"/>
    <col min="5117" max="5118" width="10.453125" style="48" customWidth="1"/>
    <col min="5119" max="5365" width="9" style="48"/>
    <col min="5366" max="5366" width="41.6328125" style="48" customWidth="1"/>
    <col min="5367" max="5368" width="14.453125" style="48" customWidth="1"/>
    <col min="5369" max="5369" width="13.90625" style="48" customWidth="1"/>
    <col min="5370" max="5372" width="9" style="48"/>
    <col min="5373" max="5374" width="10.453125" style="48" customWidth="1"/>
    <col min="5375" max="5621" width="9" style="48"/>
    <col min="5622" max="5622" width="41.6328125" style="48" customWidth="1"/>
    <col min="5623" max="5624" width="14.453125" style="48" customWidth="1"/>
    <col min="5625" max="5625" width="13.90625" style="48" customWidth="1"/>
    <col min="5626" max="5628" width="9" style="48"/>
    <col min="5629" max="5630" width="10.453125" style="48" customWidth="1"/>
    <col min="5631" max="5877" width="9" style="48"/>
    <col min="5878" max="5878" width="41.6328125" style="48" customWidth="1"/>
    <col min="5879" max="5880" width="14.453125" style="48" customWidth="1"/>
    <col min="5881" max="5881" width="13.90625" style="48" customWidth="1"/>
    <col min="5882" max="5884" width="9" style="48"/>
    <col min="5885" max="5886" width="10.453125" style="48" customWidth="1"/>
    <col min="5887" max="6133" width="9" style="48"/>
    <col min="6134" max="6134" width="41.6328125" style="48" customWidth="1"/>
    <col min="6135" max="6136" width="14.453125" style="48" customWidth="1"/>
    <col min="6137" max="6137" width="13.90625" style="48" customWidth="1"/>
    <col min="6138" max="6140" width="9" style="48"/>
    <col min="6141" max="6142" width="10.453125" style="48" customWidth="1"/>
    <col min="6143" max="6389" width="9" style="48"/>
    <col min="6390" max="6390" width="41.6328125" style="48" customWidth="1"/>
    <col min="6391" max="6392" width="14.453125" style="48" customWidth="1"/>
    <col min="6393" max="6393" width="13.90625" style="48" customWidth="1"/>
    <col min="6394" max="6396" width="9" style="48"/>
    <col min="6397" max="6398" width="10.453125" style="48" customWidth="1"/>
    <col min="6399" max="6645" width="9" style="48"/>
    <col min="6646" max="6646" width="41.6328125" style="48" customWidth="1"/>
    <col min="6647" max="6648" width="14.453125" style="48" customWidth="1"/>
    <col min="6649" max="6649" width="13.90625" style="48" customWidth="1"/>
    <col min="6650" max="6652" width="9" style="48"/>
    <col min="6653" max="6654" width="10.453125" style="48" customWidth="1"/>
    <col min="6655" max="6901" width="9" style="48"/>
    <col min="6902" max="6902" width="41.6328125" style="48" customWidth="1"/>
    <col min="6903" max="6904" width="14.453125" style="48" customWidth="1"/>
    <col min="6905" max="6905" width="13.90625" style="48" customWidth="1"/>
    <col min="6906" max="6908" width="9" style="48"/>
    <col min="6909" max="6910" width="10.453125" style="48" customWidth="1"/>
    <col min="6911" max="7157" width="9" style="48"/>
    <col min="7158" max="7158" width="41.6328125" style="48" customWidth="1"/>
    <col min="7159" max="7160" width="14.453125" style="48" customWidth="1"/>
    <col min="7161" max="7161" width="13.90625" style="48" customWidth="1"/>
    <col min="7162" max="7164" width="9" style="48"/>
    <col min="7165" max="7166" width="10.453125" style="48" customWidth="1"/>
    <col min="7167" max="7413" width="9" style="48"/>
    <col min="7414" max="7414" width="41.6328125" style="48" customWidth="1"/>
    <col min="7415" max="7416" width="14.453125" style="48" customWidth="1"/>
    <col min="7417" max="7417" width="13.90625" style="48" customWidth="1"/>
    <col min="7418" max="7420" width="9" style="48"/>
    <col min="7421" max="7422" width="10.453125" style="48" customWidth="1"/>
    <col min="7423" max="7669" width="9" style="48"/>
    <col min="7670" max="7670" width="41.6328125" style="48" customWidth="1"/>
    <col min="7671" max="7672" width="14.453125" style="48" customWidth="1"/>
    <col min="7673" max="7673" width="13.90625" style="48" customWidth="1"/>
    <col min="7674" max="7676" width="9" style="48"/>
    <col min="7677" max="7678" width="10.453125" style="48" customWidth="1"/>
    <col min="7679" max="7925" width="9" style="48"/>
    <col min="7926" max="7926" width="41.6328125" style="48" customWidth="1"/>
    <col min="7927" max="7928" width="14.453125" style="48" customWidth="1"/>
    <col min="7929" max="7929" width="13.90625" style="48" customWidth="1"/>
    <col min="7930" max="7932" width="9" style="48"/>
    <col min="7933" max="7934" width="10.453125" style="48" customWidth="1"/>
    <col min="7935" max="8181" width="9" style="48"/>
    <col min="8182" max="8182" width="41.6328125" style="48" customWidth="1"/>
    <col min="8183" max="8184" width="14.453125" style="48" customWidth="1"/>
    <col min="8185" max="8185" width="13.90625" style="48" customWidth="1"/>
    <col min="8186" max="8188" width="9" style="48"/>
    <col min="8189" max="8190" width="10.453125" style="48" customWidth="1"/>
    <col min="8191" max="8437" width="9" style="48"/>
    <col min="8438" max="8438" width="41.6328125" style="48" customWidth="1"/>
    <col min="8439" max="8440" width="14.453125" style="48" customWidth="1"/>
    <col min="8441" max="8441" width="13.90625" style="48" customWidth="1"/>
    <col min="8442" max="8444" width="9" style="48"/>
    <col min="8445" max="8446" width="10.453125" style="48" customWidth="1"/>
    <col min="8447" max="8693" width="9" style="48"/>
    <col min="8694" max="8694" width="41.6328125" style="48" customWidth="1"/>
    <col min="8695" max="8696" width="14.453125" style="48" customWidth="1"/>
    <col min="8697" max="8697" width="13.90625" style="48" customWidth="1"/>
    <col min="8698" max="8700" width="9" style="48"/>
    <col min="8701" max="8702" width="10.453125" style="48" customWidth="1"/>
    <col min="8703" max="8949" width="9" style="48"/>
    <col min="8950" max="8950" width="41.6328125" style="48" customWidth="1"/>
    <col min="8951" max="8952" width="14.453125" style="48" customWidth="1"/>
    <col min="8953" max="8953" width="13.90625" style="48" customWidth="1"/>
    <col min="8954" max="8956" width="9" style="48"/>
    <col min="8957" max="8958" width="10.453125" style="48" customWidth="1"/>
    <col min="8959" max="9205" width="9" style="48"/>
    <col min="9206" max="9206" width="41.6328125" style="48" customWidth="1"/>
    <col min="9207" max="9208" width="14.453125" style="48" customWidth="1"/>
    <col min="9209" max="9209" width="13.90625" style="48" customWidth="1"/>
    <col min="9210" max="9212" width="9" style="48"/>
    <col min="9213" max="9214" width="10.453125" style="48" customWidth="1"/>
    <col min="9215" max="9461" width="9" style="48"/>
    <col min="9462" max="9462" width="41.6328125" style="48" customWidth="1"/>
    <col min="9463" max="9464" width="14.453125" style="48" customWidth="1"/>
    <col min="9465" max="9465" width="13.90625" style="48" customWidth="1"/>
    <col min="9466" max="9468" width="9" style="48"/>
    <col min="9469" max="9470" width="10.453125" style="48" customWidth="1"/>
    <col min="9471" max="9717" width="9" style="48"/>
    <col min="9718" max="9718" width="41.6328125" style="48" customWidth="1"/>
    <col min="9719" max="9720" width="14.453125" style="48" customWidth="1"/>
    <col min="9721" max="9721" width="13.90625" style="48" customWidth="1"/>
    <col min="9722" max="9724" width="9" style="48"/>
    <col min="9725" max="9726" width="10.453125" style="48" customWidth="1"/>
    <col min="9727" max="9973" width="9" style="48"/>
    <col min="9974" max="9974" width="41.6328125" style="48" customWidth="1"/>
    <col min="9975" max="9976" width="14.453125" style="48" customWidth="1"/>
    <col min="9977" max="9977" width="13.90625" style="48" customWidth="1"/>
    <col min="9978" max="9980" width="9" style="48"/>
    <col min="9981" max="9982" width="10.453125" style="48" customWidth="1"/>
    <col min="9983" max="10229" width="9" style="48"/>
    <col min="10230" max="10230" width="41.6328125" style="48" customWidth="1"/>
    <col min="10231" max="10232" width="14.453125" style="48" customWidth="1"/>
    <col min="10233" max="10233" width="13.90625" style="48" customWidth="1"/>
    <col min="10234" max="10236" width="9" style="48"/>
    <col min="10237" max="10238" width="10.453125" style="48" customWidth="1"/>
    <col min="10239" max="10485" width="9" style="48"/>
    <col min="10486" max="10486" width="41.6328125" style="48" customWidth="1"/>
    <col min="10487" max="10488" width="14.453125" style="48" customWidth="1"/>
    <col min="10489" max="10489" width="13.90625" style="48" customWidth="1"/>
    <col min="10490" max="10492" width="9" style="48"/>
    <col min="10493" max="10494" width="10.453125" style="48" customWidth="1"/>
    <col min="10495" max="10741" width="9" style="48"/>
    <col min="10742" max="10742" width="41.6328125" style="48" customWidth="1"/>
    <col min="10743" max="10744" width="14.453125" style="48" customWidth="1"/>
    <col min="10745" max="10745" width="13.90625" style="48" customWidth="1"/>
    <col min="10746" max="10748" width="9" style="48"/>
    <col min="10749" max="10750" width="10.453125" style="48" customWidth="1"/>
    <col min="10751" max="10997" width="9" style="48"/>
    <col min="10998" max="10998" width="41.6328125" style="48" customWidth="1"/>
    <col min="10999" max="11000" width="14.453125" style="48" customWidth="1"/>
    <col min="11001" max="11001" width="13.90625" style="48" customWidth="1"/>
    <col min="11002" max="11004" width="9" style="48"/>
    <col min="11005" max="11006" width="10.453125" style="48" customWidth="1"/>
    <col min="11007" max="11253" width="9" style="48"/>
    <col min="11254" max="11254" width="41.6328125" style="48" customWidth="1"/>
    <col min="11255" max="11256" width="14.453125" style="48" customWidth="1"/>
    <col min="11257" max="11257" width="13.90625" style="48" customWidth="1"/>
    <col min="11258" max="11260" width="9" style="48"/>
    <col min="11261" max="11262" width="10.453125" style="48" customWidth="1"/>
    <col min="11263" max="11509" width="9" style="48"/>
    <col min="11510" max="11510" width="41.6328125" style="48" customWidth="1"/>
    <col min="11511" max="11512" width="14.453125" style="48" customWidth="1"/>
    <col min="11513" max="11513" width="13.90625" style="48" customWidth="1"/>
    <col min="11514" max="11516" width="9" style="48"/>
    <col min="11517" max="11518" width="10.453125" style="48" customWidth="1"/>
    <col min="11519" max="11765" width="9" style="48"/>
    <col min="11766" max="11766" width="41.6328125" style="48" customWidth="1"/>
    <col min="11767" max="11768" width="14.453125" style="48" customWidth="1"/>
    <col min="11769" max="11769" width="13.90625" style="48" customWidth="1"/>
    <col min="11770" max="11772" width="9" style="48"/>
    <col min="11773" max="11774" width="10.453125" style="48" customWidth="1"/>
    <col min="11775" max="12021" width="9" style="48"/>
    <col min="12022" max="12022" width="41.6328125" style="48" customWidth="1"/>
    <col min="12023" max="12024" width="14.453125" style="48" customWidth="1"/>
    <col min="12025" max="12025" width="13.90625" style="48" customWidth="1"/>
    <col min="12026" max="12028" width="9" style="48"/>
    <col min="12029" max="12030" width="10.453125" style="48" customWidth="1"/>
    <col min="12031" max="12277" width="9" style="48"/>
    <col min="12278" max="12278" width="41.6328125" style="48" customWidth="1"/>
    <col min="12279" max="12280" width="14.453125" style="48" customWidth="1"/>
    <col min="12281" max="12281" width="13.90625" style="48" customWidth="1"/>
    <col min="12282" max="12284" width="9" style="48"/>
    <col min="12285" max="12286" width="10.453125" style="48" customWidth="1"/>
    <col min="12287" max="12533" width="9" style="48"/>
    <col min="12534" max="12534" width="41.6328125" style="48" customWidth="1"/>
    <col min="12535" max="12536" width="14.453125" style="48" customWidth="1"/>
    <col min="12537" max="12537" width="13.90625" style="48" customWidth="1"/>
    <col min="12538" max="12540" width="9" style="48"/>
    <col min="12541" max="12542" width="10.453125" style="48" customWidth="1"/>
    <col min="12543" max="12789" width="9" style="48"/>
    <col min="12790" max="12790" width="41.6328125" style="48" customWidth="1"/>
    <col min="12791" max="12792" width="14.453125" style="48" customWidth="1"/>
    <col min="12793" max="12793" width="13.90625" style="48" customWidth="1"/>
    <col min="12794" max="12796" width="9" style="48"/>
    <col min="12797" max="12798" width="10.453125" style="48" customWidth="1"/>
    <col min="12799" max="13045" width="9" style="48"/>
    <col min="13046" max="13046" width="41.6328125" style="48" customWidth="1"/>
    <col min="13047" max="13048" width="14.453125" style="48" customWidth="1"/>
    <col min="13049" max="13049" width="13.90625" style="48" customWidth="1"/>
    <col min="13050" max="13052" width="9" style="48"/>
    <col min="13053" max="13054" width="10.453125" style="48" customWidth="1"/>
    <col min="13055" max="13301" width="9" style="48"/>
    <col min="13302" max="13302" width="41.6328125" style="48" customWidth="1"/>
    <col min="13303" max="13304" width="14.453125" style="48" customWidth="1"/>
    <col min="13305" max="13305" width="13.90625" style="48" customWidth="1"/>
    <col min="13306" max="13308" width="9" style="48"/>
    <col min="13309" max="13310" width="10.453125" style="48" customWidth="1"/>
    <col min="13311" max="13557" width="9" style="48"/>
    <col min="13558" max="13558" width="41.6328125" style="48" customWidth="1"/>
    <col min="13559" max="13560" width="14.453125" style="48" customWidth="1"/>
    <col min="13561" max="13561" width="13.90625" style="48" customWidth="1"/>
    <col min="13562" max="13564" width="9" style="48"/>
    <col min="13565" max="13566" width="10.453125" style="48" customWidth="1"/>
    <col min="13567" max="13813" width="9" style="48"/>
    <col min="13814" max="13814" width="41.6328125" style="48" customWidth="1"/>
    <col min="13815" max="13816" width="14.453125" style="48" customWidth="1"/>
    <col min="13817" max="13817" width="13.90625" style="48" customWidth="1"/>
    <col min="13818" max="13820" width="9" style="48"/>
    <col min="13821" max="13822" width="10.453125" style="48" customWidth="1"/>
    <col min="13823" max="14069" width="9" style="48"/>
    <col min="14070" max="14070" width="41.6328125" style="48" customWidth="1"/>
    <col min="14071" max="14072" width="14.453125" style="48" customWidth="1"/>
    <col min="14073" max="14073" width="13.90625" style="48" customWidth="1"/>
    <col min="14074" max="14076" width="9" style="48"/>
    <col min="14077" max="14078" width="10.453125" style="48" customWidth="1"/>
    <col min="14079" max="14325" width="9" style="48"/>
    <col min="14326" max="14326" width="41.6328125" style="48" customWidth="1"/>
    <col min="14327" max="14328" width="14.453125" style="48" customWidth="1"/>
    <col min="14329" max="14329" width="13.90625" style="48" customWidth="1"/>
    <col min="14330" max="14332" width="9" style="48"/>
    <col min="14333" max="14334" width="10.453125" style="48" customWidth="1"/>
    <col min="14335" max="14581" width="9" style="48"/>
    <col min="14582" max="14582" width="41.6328125" style="48" customWidth="1"/>
    <col min="14583" max="14584" width="14.453125" style="48" customWidth="1"/>
    <col min="14585" max="14585" width="13.90625" style="48" customWidth="1"/>
    <col min="14586" max="14588" width="9" style="48"/>
    <col min="14589" max="14590" width="10.453125" style="48" customWidth="1"/>
    <col min="14591" max="14837" width="9" style="48"/>
    <col min="14838" max="14838" width="41.6328125" style="48" customWidth="1"/>
    <col min="14839" max="14840" width="14.453125" style="48" customWidth="1"/>
    <col min="14841" max="14841" width="13.90625" style="48" customWidth="1"/>
    <col min="14842" max="14844" width="9" style="48"/>
    <col min="14845" max="14846" width="10.453125" style="48" customWidth="1"/>
    <col min="14847" max="15093" width="9" style="48"/>
    <col min="15094" max="15094" width="41.6328125" style="48" customWidth="1"/>
    <col min="15095" max="15096" width="14.453125" style="48" customWidth="1"/>
    <col min="15097" max="15097" width="13.90625" style="48" customWidth="1"/>
    <col min="15098" max="15100" width="9" style="48"/>
    <col min="15101" max="15102" width="10.453125" style="48" customWidth="1"/>
    <col min="15103" max="15349" width="9" style="48"/>
    <col min="15350" max="15350" width="41.6328125" style="48" customWidth="1"/>
    <col min="15351" max="15352" width="14.453125" style="48" customWidth="1"/>
    <col min="15353" max="15353" width="13.90625" style="48" customWidth="1"/>
    <col min="15354" max="15356" width="9" style="48"/>
    <col min="15357" max="15358" width="10.453125" style="48" customWidth="1"/>
    <col min="15359" max="15605" width="9" style="48"/>
    <col min="15606" max="15606" width="41.6328125" style="48" customWidth="1"/>
    <col min="15607" max="15608" width="14.453125" style="48" customWidth="1"/>
    <col min="15609" max="15609" width="13.90625" style="48" customWidth="1"/>
    <col min="15610" max="15612" width="9" style="48"/>
    <col min="15613" max="15614" width="10.453125" style="48" customWidth="1"/>
    <col min="15615" max="15861" width="9" style="48"/>
    <col min="15862" max="15862" width="41.6328125" style="48" customWidth="1"/>
    <col min="15863" max="15864" width="14.453125" style="48" customWidth="1"/>
    <col min="15865" max="15865" width="13.90625" style="48" customWidth="1"/>
    <col min="15866" max="15868" width="9" style="48"/>
    <col min="15869" max="15870" width="10.453125" style="48" customWidth="1"/>
    <col min="15871" max="16117" width="9" style="48"/>
    <col min="16118" max="16118" width="41.6328125" style="48" customWidth="1"/>
    <col min="16119" max="16120" width="14.453125" style="48" customWidth="1"/>
    <col min="16121" max="16121" width="13.90625" style="48" customWidth="1"/>
    <col min="16122" max="16124" width="9" style="48"/>
    <col min="16125" max="16126" width="10.453125" style="48" customWidth="1"/>
    <col min="16127" max="16384" width="9" style="48"/>
  </cols>
  <sheetData>
    <row r="1" spans="1:5" ht="45" customHeight="1">
      <c r="A1" s="429" t="s">
        <v>1654</v>
      </c>
      <c r="B1" s="430"/>
      <c r="C1" s="430"/>
      <c r="D1" s="429"/>
    </row>
    <row r="2" spans="1:5" ht="20.149999999999999" customHeight="1">
      <c r="A2" s="50"/>
      <c r="B2" s="51"/>
      <c r="C2" s="52"/>
      <c r="D2" s="53" t="s">
        <v>1531</v>
      </c>
    </row>
    <row r="3" spans="1:5" ht="45" customHeight="1">
      <c r="A3" s="54" t="s">
        <v>1085</v>
      </c>
      <c r="B3" s="55" t="s">
        <v>3</v>
      </c>
      <c r="C3" s="55" t="s">
        <v>4</v>
      </c>
      <c r="D3" s="55" t="s">
        <v>5</v>
      </c>
      <c r="E3" s="56" t="s">
        <v>43</v>
      </c>
    </row>
    <row r="4" spans="1:5" ht="36" customHeight="1">
      <c r="A4" s="57" t="s">
        <v>1639</v>
      </c>
      <c r="B4" s="58"/>
      <c r="C4" s="59"/>
      <c r="D4" s="60"/>
      <c r="E4" s="56" t="str">
        <f t="shared" ref="E4:E21" si="0">IF(A4&lt;&gt;"",IF(SUM(B4:C4)&lt;&gt;0,"是","否"),"是")</f>
        <v>否</v>
      </c>
    </row>
    <row r="5" spans="1:5" ht="36" customHeight="1">
      <c r="A5" s="61" t="s">
        <v>1640</v>
      </c>
      <c r="B5" s="62"/>
      <c r="C5" s="63"/>
      <c r="D5" s="64"/>
      <c r="E5" s="56" t="str">
        <f t="shared" si="0"/>
        <v>否</v>
      </c>
    </row>
    <row r="6" spans="1:5" ht="36" customHeight="1">
      <c r="A6" s="57" t="s">
        <v>1641</v>
      </c>
      <c r="B6" s="58">
        <v>1717</v>
      </c>
      <c r="C6" s="59">
        <v>1816</v>
      </c>
      <c r="D6" s="60">
        <f>IF(B6&gt;0,C6/B6-1,IF(B6&lt;0,-(C6/B6-1),""))</f>
        <v>5.8000000000000003E-2</v>
      </c>
      <c r="E6" s="56" t="str">
        <f t="shared" si="0"/>
        <v>是</v>
      </c>
    </row>
    <row r="7" spans="1:5" ht="36" customHeight="1">
      <c r="A7" s="61" t="s">
        <v>1640</v>
      </c>
      <c r="B7" s="62">
        <v>1709</v>
      </c>
      <c r="C7" s="65">
        <v>1816</v>
      </c>
      <c r="D7" s="66">
        <f>IF(B7&gt;0,C7/B7-1,IF(B7&lt;0,-(C7/B7-1),""))</f>
        <v>6.3E-2</v>
      </c>
      <c r="E7" s="56" t="str">
        <f t="shared" si="0"/>
        <v>是</v>
      </c>
    </row>
    <row r="8" spans="1:5" ht="36" customHeight="1">
      <c r="A8" s="57" t="s">
        <v>1642</v>
      </c>
      <c r="B8" s="58"/>
      <c r="C8" s="67"/>
      <c r="D8" s="60" t="str">
        <f>IF(B8&gt;0,C8/B8-1,IF(B8&lt;0,-(C8/B8-1),""))</f>
        <v/>
      </c>
      <c r="E8" s="56" t="str">
        <f t="shared" si="0"/>
        <v>否</v>
      </c>
    </row>
    <row r="9" spans="1:5" ht="36" customHeight="1">
      <c r="A9" s="61" t="s">
        <v>1640</v>
      </c>
      <c r="B9" s="62"/>
      <c r="C9" s="68"/>
      <c r="D9" s="66" t="str">
        <f t="shared" ref="D9:D19" si="1">IF(B9&gt;0,C9/B9-1,IF(B9&lt;0,-(C9/B9-1),""))</f>
        <v/>
      </c>
      <c r="E9" s="56" t="str">
        <f t="shared" si="0"/>
        <v>否</v>
      </c>
    </row>
    <row r="10" spans="1:5" ht="36" customHeight="1">
      <c r="A10" s="57" t="s">
        <v>1643</v>
      </c>
      <c r="B10" s="58"/>
      <c r="C10" s="59"/>
      <c r="D10" s="60" t="str">
        <f t="shared" si="1"/>
        <v/>
      </c>
      <c r="E10" s="56" t="str">
        <f t="shared" si="0"/>
        <v>否</v>
      </c>
    </row>
    <row r="11" spans="1:5" ht="36" customHeight="1">
      <c r="A11" s="61" t="s">
        <v>1640</v>
      </c>
      <c r="B11" s="62"/>
      <c r="C11" s="65"/>
      <c r="D11" s="66" t="str">
        <f t="shared" si="1"/>
        <v/>
      </c>
      <c r="E11" s="56" t="str">
        <f t="shared" si="0"/>
        <v>否</v>
      </c>
    </row>
    <row r="12" spans="1:5" ht="36" customHeight="1">
      <c r="A12" s="57" t="s">
        <v>1644</v>
      </c>
      <c r="B12" s="58"/>
      <c r="C12" s="59"/>
      <c r="D12" s="66" t="str">
        <f t="shared" si="1"/>
        <v/>
      </c>
      <c r="E12" s="56" t="str">
        <f t="shared" si="0"/>
        <v>否</v>
      </c>
    </row>
    <row r="13" spans="1:5" ht="36" customHeight="1">
      <c r="A13" s="61" t="s">
        <v>1640</v>
      </c>
      <c r="B13" s="62"/>
      <c r="C13" s="65"/>
      <c r="D13" s="66" t="str">
        <f t="shared" si="1"/>
        <v/>
      </c>
      <c r="E13" s="56" t="str">
        <f t="shared" si="0"/>
        <v>否</v>
      </c>
    </row>
    <row r="14" spans="1:5" s="46" customFormat="1" ht="36" customHeight="1">
      <c r="A14" s="57" t="s">
        <v>1645</v>
      </c>
      <c r="B14" s="69">
        <v>1641</v>
      </c>
      <c r="C14" s="70">
        <v>1824</v>
      </c>
      <c r="D14" s="66">
        <f t="shared" si="1"/>
        <v>0.112</v>
      </c>
      <c r="E14" s="56" t="str">
        <f t="shared" si="0"/>
        <v>是</v>
      </c>
    </row>
    <row r="15" spans="1:5" ht="36" customHeight="1">
      <c r="A15" s="61" t="s">
        <v>1640</v>
      </c>
      <c r="B15" s="71">
        <v>1636</v>
      </c>
      <c r="C15" s="72">
        <v>1820</v>
      </c>
      <c r="D15" s="66">
        <f t="shared" si="1"/>
        <v>0.112</v>
      </c>
      <c r="E15" s="56" t="str">
        <f t="shared" si="0"/>
        <v>是</v>
      </c>
    </row>
    <row r="16" spans="1:5" ht="36" customHeight="1">
      <c r="A16" s="57" t="s">
        <v>1646</v>
      </c>
      <c r="B16" s="73"/>
      <c r="C16" s="59"/>
      <c r="D16" s="60" t="str">
        <f t="shared" si="1"/>
        <v/>
      </c>
      <c r="E16" s="56" t="str">
        <f t="shared" si="0"/>
        <v>否</v>
      </c>
    </row>
    <row r="17" spans="1:5" ht="36" customHeight="1">
      <c r="A17" s="61" t="s">
        <v>1640</v>
      </c>
      <c r="B17" s="74"/>
      <c r="C17" s="65"/>
      <c r="D17" s="66" t="str">
        <f t="shared" si="1"/>
        <v/>
      </c>
      <c r="E17" s="56" t="str">
        <f t="shared" si="0"/>
        <v>否</v>
      </c>
    </row>
    <row r="18" spans="1:5" ht="36" customHeight="1">
      <c r="A18" s="75" t="s">
        <v>1647</v>
      </c>
      <c r="B18" s="73">
        <f>B4+B6+B8+B10+B12+B14+B16</f>
        <v>3358</v>
      </c>
      <c r="C18" s="73">
        <f>C4+C6+C8+C10+C12+C14+C16</f>
        <v>3640</v>
      </c>
      <c r="D18" s="60">
        <f t="shared" si="1"/>
        <v>8.4000000000000005E-2</v>
      </c>
      <c r="E18" s="56" t="str">
        <f t="shared" si="0"/>
        <v>是</v>
      </c>
    </row>
    <row r="19" spans="1:5" ht="36" customHeight="1">
      <c r="A19" s="61" t="s">
        <v>1648</v>
      </c>
      <c r="B19" s="74">
        <f>B5+B7+B9+B11+B13+B15+B17</f>
        <v>3345</v>
      </c>
      <c r="C19" s="74">
        <f>C5+C7+C9+C11+C13+C15+C17</f>
        <v>3636</v>
      </c>
      <c r="D19" s="66">
        <f t="shared" si="1"/>
        <v>8.6999999999999994E-2</v>
      </c>
      <c r="E19" s="56" t="str">
        <f t="shared" si="0"/>
        <v>是</v>
      </c>
    </row>
    <row r="20" spans="1:5" ht="36" customHeight="1">
      <c r="A20" s="57" t="s">
        <v>1649</v>
      </c>
      <c r="B20" s="73"/>
      <c r="C20" s="70"/>
      <c r="D20" s="76"/>
      <c r="E20" s="56" t="str">
        <f t="shared" si="0"/>
        <v>否</v>
      </c>
    </row>
    <row r="21" spans="1:5" ht="36" customHeight="1">
      <c r="A21" s="77" t="s">
        <v>1650</v>
      </c>
      <c r="B21" s="73"/>
      <c r="C21" s="70"/>
      <c r="D21" s="76"/>
      <c r="E21" s="56" t="str">
        <f t="shared" si="0"/>
        <v>否</v>
      </c>
    </row>
    <row r="22" spans="1:5" s="47" customFormat="1" ht="36" customHeight="1">
      <c r="A22" s="77" t="s">
        <v>1651</v>
      </c>
      <c r="B22" s="78"/>
      <c r="C22" s="78"/>
      <c r="D22" s="60"/>
    </row>
    <row r="23" spans="1:5" ht="36" customHeight="1">
      <c r="A23" s="75" t="s">
        <v>1652</v>
      </c>
      <c r="B23" s="73">
        <f>B18+B20+B21+B22</f>
        <v>3358</v>
      </c>
      <c r="C23" s="73">
        <f>C18+C20+C21+C22</f>
        <v>3640</v>
      </c>
      <c r="D23" s="76"/>
      <c r="E23" s="56" t="str">
        <f>IF(A23&lt;&gt;"",IF(SUM(B23:C23)&lt;&gt;0,"是","否"),"是")</f>
        <v>是</v>
      </c>
    </row>
    <row r="24" spans="1:5">
      <c r="B24" s="79"/>
      <c r="C24" s="79"/>
    </row>
    <row r="25" spans="1:5">
      <c r="B25" s="79"/>
      <c r="C25" s="79"/>
    </row>
    <row r="26" spans="1:5">
      <c r="B26" s="79"/>
      <c r="C26" s="79"/>
    </row>
    <row r="27" spans="1:5">
      <c r="B27" s="79"/>
      <c r="C27" s="79"/>
    </row>
  </sheetData>
  <mergeCells count="1">
    <mergeCell ref="A1:D1"/>
  </mergeCells>
  <phoneticPr fontId="82" type="noConversion"/>
  <conditionalFormatting sqref="E16">
    <cfRule type="cellIs" dxfId="7" priority="6" stopIfTrue="1" operator="lessThan">
      <formula>0</formula>
    </cfRule>
  </conditionalFormatting>
  <conditionalFormatting sqref="D5 D20">
    <cfRule type="cellIs" dxfId="6" priority="4" stopIfTrue="1" operator="lessThanOrEqual">
      <formula>-1</formula>
    </cfRule>
  </conditionalFormatting>
  <conditionalFormatting sqref="B14:B21 C18:C19 B23:C23">
    <cfRule type="cellIs" dxfId="5" priority="1" stopIfTrue="1" operator="lessThan">
      <formula>0</formula>
    </cfRule>
  </conditionalFormatting>
  <conditionalFormatting sqref="D21 D23">
    <cfRule type="cellIs" dxfId="4" priority="3" stopIfTrue="1" operator="lessThanOrEqual">
      <formula>-1</formula>
    </cfRule>
  </conditionalFormatting>
  <printOptions horizontalCentered="1"/>
  <pageMargins left="0.47152777777777799" right="0.39305555555555599" top="0.74791666666666701" bottom="0.74791666666666701" header="0.31388888888888899" footer="0.31388888888888899"/>
  <pageSetup paperSize="9" scale="75" orientation="portrait" r:id="rId1"/>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sheetPr codeName="Sheet24">
    <tabColor rgb="FF00B0F0"/>
    <pageSetUpPr fitToPage="1"/>
  </sheetPr>
  <dimension ref="A1:G19"/>
  <sheetViews>
    <sheetView workbookViewId="0">
      <selection activeCell="H9" sqref="H9"/>
    </sheetView>
  </sheetViews>
  <sheetFormatPr defaultColWidth="10" defaultRowHeight="14"/>
  <cols>
    <col min="1" max="1" width="24.6328125" style="15" customWidth="1"/>
    <col min="2" max="7" width="15.6328125" style="15" customWidth="1"/>
    <col min="8" max="8" width="9.7265625" style="15" customWidth="1"/>
    <col min="9" max="16384" width="10" style="15"/>
  </cols>
  <sheetData>
    <row r="1" spans="1:7" ht="28.75" customHeight="1">
      <c r="A1" s="429" t="s">
        <v>1655</v>
      </c>
      <c r="B1" s="429"/>
      <c r="C1" s="429"/>
      <c r="D1" s="429"/>
      <c r="E1" s="429"/>
      <c r="F1" s="429"/>
      <c r="G1" s="429"/>
    </row>
    <row r="2" spans="1:7" ht="23.15" customHeight="1">
      <c r="A2" s="33"/>
      <c r="B2" s="33"/>
      <c r="F2" s="431" t="s">
        <v>1656</v>
      </c>
      <c r="G2" s="431"/>
    </row>
    <row r="3" spans="1:7" ht="30" customHeight="1">
      <c r="A3" s="432" t="s">
        <v>1657</v>
      </c>
      <c r="B3" s="432" t="s">
        <v>1658</v>
      </c>
      <c r="C3" s="432"/>
      <c r="D3" s="432"/>
      <c r="E3" s="432" t="s">
        <v>1659</v>
      </c>
      <c r="F3" s="432"/>
      <c r="G3" s="432"/>
    </row>
    <row r="4" spans="1:7" ht="30" customHeight="1">
      <c r="A4" s="432"/>
      <c r="B4" s="42"/>
      <c r="C4" s="37" t="s">
        <v>1660</v>
      </c>
      <c r="D4" s="37" t="s">
        <v>1661</v>
      </c>
      <c r="E4" s="42"/>
      <c r="F4" s="37" t="s">
        <v>1660</v>
      </c>
      <c r="G4" s="37" t="s">
        <v>1661</v>
      </c>
    </row>
    <row r="5" spans="1:7" ht="31" customHeight="1">
      <c r="A5" s="37" t="s">
        <v>1662</v>
      </c>
      <c r="B5" s="37" t="s">
        <v>1663</v>
      </c>
      <c r="C5" s="37" t="s">
        <v>1664</v>
      </c>
      <c r="D5" s="37" t="s">
        <v>1665</v>
      </c>
      <c r="E5" s="37" t="s">
        <v>1666</v>
      </c>
      <c r="F5" s="37" t="s">
        <v>1667</v>
      </c>
      <c r="G5" s="37" t="s">
        <v>1668</v>
      </c>
    </row>
    <row r="6" spans="1:7" ht="31" customHeight="1">
      <c r="A6" s="43" t="s">
        <v>1669</v>
      </c>
      <c r="B6" s="44">
        <f t="shared" ref="B6:G6" si="0">SUM(B7:B17)</f>
        <v>49.97</v>
      </c>
      <c r="C6" s="44">
        <f t="shared" si="0"/>
        <v>4.32</v>
      </c>
      <c r="D6" s="44">
        <f t="shared" si="0"/>
        <v>45.65</v>
      </c>
      <c r="E6" s="44">
        <f t="shared" si="0"/>
        <v>49.62</v>
      </c>
      <c r="F6" s="44">
        <f t="shared" si="0"/>
        <v>3.97</v>
      </c>
      <c r="G6" s="44">
        <f t="shared" si="0"/>
        <v>45.65</v>
      </c>
    </row>
    <row r="7" spans="1:7" ht="31" customHeight="1">
      <c r="A7" s="40" t="s">
        <v>1670</v>
      </c>
      <c r="B7" s="45">
        <f>C7+D7</f>
        <v>49.97</v>
      </c>
      <c r="C7" s="45">
        <v>4.32</v>
      </c>
      <c r="D7" s="45">
        <v>45.65</v>
      </c>
      <c r="E7" s="45">
        <f>F7+G7</f>
        <v>49.62</v>
      </c>
      <c r="F7" s="45">
        <v>3.97</v>
      </c>
      <c r="G7" s="45">
        <v>45.65</v>
      </c>
    </row>
    <row r="8" spans="1:7" ht="31" customHeight="1">
      <c r="A8" s="40"/>
      <c r="B8" s="45"/>
      <c r="C8" s="45"/>
      <c r="D8" s="45"/>
      <c r="E8" s="45"/>
      <c r="F8" s="45"/>
      <c r="G8" s="45"/>
    </row>
    <row r="9" spans="1:7" ht="31" customHeight="1">
      <c r="A9" s="40"/>
      <c r="B9" s="45"/>
      <c r="C9" s="45"/>
      <c r="D9" s="45"/>
      <c r="E9" s="45"/>
      <c r="F9" s="45"/>
      <c r="G9" s="45"/>
    </row>
    <row r="10" spans="1:7" ht="31" customHeight="1">
      <c r="A10" s="40"/>
      <c r="B10" s="45"/>
      <c r="C10" s="45"/>
      <c r="D10" s="45"/>
      <c r="E10" s="45"/>
      <c r="F10" s="45"/>
      <c r="G10" s="45"/>
    </row>
    <row r="11" spans="1:7" ht="31" customHeight="1">
      <c r="A11" s="40"/>
      <c r="B11" s="45"/>
      <c r="C11" s="45"/>
      <c r="D11" s="45"/>
      <c r="E11" s="45"/>
      <c r="F11" s="45"/>
      <c r="G11" s="45"/>
    </row>
    <row r="12" spans="1:7" s="14" customFormat="1" ht="31" customHeight="1">
      <c r="A12" s="40"/>
      <c r="B12" s="45"/>
      <c r="C12" s="45"/>
      <c r="D12" s="45"/>
      <c r="E12" s="45"/>
      <c r="F12" s="45"/>
      <c r="G12" s="45"/>
    </row>
    <row r="13" spans="1:7" s="14" customFormat="1" ht="31" customHeight="1">
      <c r="A13" s="40"/>
      <c r="B13" s="45"/>
      <c r="C13" s="45"/>
      <c r="D13" s="45"/>
      <c r="E13" s="45"/>
      <c r="F13" s="45"/>
      <c r="G13" s="45"/>
    </row>
    <row r="14" spans="1:7" ht="31" customHeight="1">
      <c r="A14" s="40"/>
      <c r="B14" s="45"/>
      <c r="C14" s="45"/>
      <c r="D14" s="45"/>
      <c r="E14" s="45"/>
      <c r="F14" s="45"/>
      <c r="G14" s="45"/>
    </row>
    <row r="15" spans="1:7" ht="31" customHeight="1">
      <c r="A15" s="40"/>
      <c r="B15" s="45"/>
      <c r="C15" s="45"/>
      <c r="D15" s="45"/>
      <c r="E15" s="45"/>
      <c r="F15" s="45"/>
      <c r="G15" s="45"/>
    </row>
    <row r="16" spans="1:7" ht="31" customHeight="1">
      <c r="A16" s="40"/>
      <c r="B16" s="45"/>
      <c r="C16" s="45"/>
      <c r="D16" s="45"/>
      <c r="E16" s="45"/>
      <c r="F16" s="45"/>
      <c r="G16" s="45"/>
    </row>
    <row r="17" spans="1:7" ht="31" customHeight="1">
      <c r="A17" s="40"/>
      <c r="B17" s="45"/>
      <c r="C17" s="45"/>
      <c r="D17" s="45"/>
      <c r="E17" s="45"/>
      <c r="F17" s="45"/>
      <c r="G17" s="45"/>
    </row>
    <row r="18" spans="1:7" ht="18" customHeight="1">
      <c r="A18" s="433" t="s">
        <v>1671</v>
      </c>
      <c r="B18" s="433"/>
      <c r="C18" s="433"/>
      <c r="D18" s="433"/>
      <c r="E18" s="433"/>
      <c r="F18" s="433"/>
      <c r="G18" s="433"/>
    </row>
    <row r="19" spans="1:7" ht="33" customHeight="1">
      <c r="A19" s="433" t="s">
        <v>1672</v>
      </c>
      <c r="B19" s="433"/>
      <c r="C19" s="433"/>
      <c r="D19" s="433"/>
      <c r="E19" s="433"/>
      <c r="F19" s="433"/>
      <c r="G19" s="433"/>
    </row>
  </sheetData>
  <mergeCells count="7">
    <mergeCell ref="A19:G19"/>
    <mergeCell ref="A3:A4"/>
    <mergeCell ref="A1:G1"/>
    <mergeCell ref="F2:G2"/>
    <mergeCell ref="B3:D3"/>
    <mergeCell ref="E3:G3"/>
    <mergeCell ref="A18:G18"/>
  </mergeCells>
  <phoneticPr fontId="82" type="noConversion"/>
  <printOptions horizontalCentered="1"/>
  <pageMargins left="0.70833333333333304" right="0.70833333333333304" top="0.62986111111111098" bottom="0.75138888888888899" header="0.30694444444444402" footer="0.30694444444444402"/>
  <pageSetup paperSize="9" fitToHeight="200" orientation="landscape"/>
  <headerFooter>
    <oddFooter>&amp;C&amp;16- &amp;P -</oddFooter>
  </headerFooter>
</worksheet>
</file>

<file path=xl/worksheets/sheet25.xml><?xml version="1.0" encoding="utf-8"?>
<worksheet xmlns="http://schemas.openxmlformats.org/spreadsheetml/2006/main" xmlns:r="http://schemas.openxmlformats.org/officeDocument/2006/relationships">
  <sheetPr codeName="Sheet25">
    <tabColor rgb="FF00B0F0"/>
    <pageSetUpPr fitToPage="1"/>
  </sheetPr>
  <dimension ref="A1:G14"/>
  <sheetViews>
    <sheetView workbookViewId="0">
      <selection activeCell="C11" sqref="C11"/>
    </sheetView>
  </sheetViews>
  <sheetFormatPr defaultColWidth="10" defaultRowHeight="14"/>
  <cols>
    <col min="1" max="1" width="62.26953125" style="15" customWidth="1"/>
    <col min="2" max="3" width="28.6328125" style="15" customWidth="1"/>
    <col min="4" max="4" width="9.7265625" style="15" customWidth="1"/>
    <col min="5" max="16384" width="10" style="15"/>
  </cols>
  <sheetData>
    <row r="1" spans="1:7" ht="28.75" customHeight="1">
      <c r="A1" s="434" t="s">
        <v>1673</v>
      </c>
      <c r="B1" s="434"/>
      <c r="C1" s="434"/>
    </row>
    <row r="2" spans="1:7" ht="27" customHeight="1">
      <c r="A2" s="33"/>
      <c r="B2" s="33"/>
      <c r="C2" s="34" t="s">
        <v>1656</v>
      </c>
    </row>
    <row r="3" spans="1:7" s="35" customFormat="1" ht="24" customHeight="1">
      <c r="A3" s="37" t="s">
        <v>1674</v>
      </c>
      <c r="B3" s="37" t="s">
        <v>1608</v>
      </c>
      <c r="C3" s="37" t="s">
        <v>1675</v>
      </c>
    </row>
    <row r="4" spans="1:7" s="35" customFormat="1" ht="32.15" customHeight="1">
      <c r="A4" s="38" t="s">
        <v>1676</v>
      </c>
      <c r="B4" s="39">
        <v>3.75</v>
      </c>
      <c r="C4" s="39">
        <v>3.75</v>
      </c>
    </row>
    <row r="5" spans="1:7" s="35" customFormat="1" ht="32.15" customHeight="1">
      <c r="A5" s="38" t="s">
        <v>1677</v>
      </c>
      <c r="B5" s="39">
        <v>4.32</v>
      </c>
      <c r="C5" s="39">
        <v>4.32</v>
      </c>
    </row>
    <row r="6" spans="1:7" s="35" customFormat="1" ht="32.15" customHeight="1">
      <c r="A6" s="38" t="s">
        <v>1678</v>
      </c>
      <c r="B6" s="39">
        <v>1.05</v>
      </c>
      <c r="C6" s="39">
        <v>1.05</v>
      </c>
    </row>
    <row r="7" spans="1:7" s="35" customFormat="1" ht="30" customHeight="1">
      <c r="A7" s="40" t="s">
        <v>1679</v>
      </c>
      <c r="B7" s="39"/>
      <c r="C7" s="39"/>
    </row>
    <row r="8" spans="1:7" s="35" customFormat="1" ht="32.15" customHeight="1">
      <c r="A8" s="40" t="s">
        <v>1680</v>
      </c>
      <c r="B8" s="39">
        <v>1.05</v>
      </c>
      <c r="C8" s="39">
        <v>1.05</v>
      </c>
    </row>
    <row r="9" spans="1:7" s="35" customFormat="1" ht="32.15" customHeight="1">
      <c r="A9" s="38" t="s">
        <v>1681</v>
      </c>
      <c r="B9" s="39">
        <v>1.1000000000000001</v>
      </c>
      <c r="C9" s="39">
        <v>1.1000000000000001</v>
      </c>
    </row>
    <row r="10" spans="1:7" s="35" customFormat="1" ht="32.15" customHeight="1">
      <c r="A10" s="38" t="s">
        <v>1682</v>
      </c>
      <c r="B10" s="39">
        <v>3.97</v>
      </c>
      <c r="C10" s="39">
        <v>3.97</v>
      </c>
    </row>
    <row r="11" spans="1:7" s="35" customFormat="1" ht="32.15" customHeight="1">
      <c r="A11" s="38" t="s">
        <v>1683</v>
      </c>
      <c r="B11" s="39"/>
      <c r="C11" s="39"/>
    </row>
    <row r="12" spans="1:7" s="35" customFormat="1" ht="32.15" customHeight="1">
      <c r="A12" s="38" t="s">
        <v>1684</v>
      </c>
      <c r="B12" s="39"/>
      <c r="C12" s="39"/>
    </row>
    <row r="13" spans="1:7" s="36" customFormat="1" ht="69" customHeight="1">
      <c r="A13" s="435" t="s">
        <v>1685</v>
      </c>
      <c r="B13" s="435"/>
      <c r="C13" s="435"/>
      <c r="D13" s="41"/>
      <c r="E13" s="41"/>
      <c r="F13" s="41"/>
      <c r="G13" s="41"/>
    </row>
    <row r="14" spans="1:7">
      <c r="A14" s="33"/>
      <c r="B14" s="33"/>
      <c r="C14" s="33"/>
    </row>
  </sheetData>
  <mergeCells count="2">
    <mergeCell ref="A1:C1"/>
    <mergeCell ref="A13:C13"/>
  </mergeCells>
  <phoneticPr fontId="82" type="noConversion"/>
  <printOptions horizontalCentered="1"/>
  <pageMargins left="0.70833333333333304" right="0.70833333333333304" top="0.75138888888888899" bottom="0.75138888888888899" header="0.30694444444444402" footer="0.30694444444444402"/>
  <pageSetup paperSize="9" fitToHeight="200" orientation="landscape"/>
  <headerFooter>
    <oddFooter>&amp;C&amp;16- &amp;P -</oddFooter>
  </headerFooter>
</worksheet>
</file>

<file path=xl/worksheets/sheet26.xml><?xml version="1.0" encoding="utf-8"?>
<worksheet xmlns="http://schemas.openxmlformats.org/spreadsheetml/2006/main" xmlns:r="http://schemas.openxmlformats.org/officeDocument/2006/relationships">
  <sheetPr codeName="Sheet26">
    <tabColor rgb="FF00B0F0"/>
    <pageSetUpPr fitToPage="1"/>
  </sheetPr>
  <dimension ref="A1:G14"/>
  <sheetViews>
    <sheetView workbookViewId="0">
      <selection activeCell="B9" sqref="B9"/>
    </sheetView>
  </sheetViews>
  <sheetFormatPr defaultColWidth="10" defaultRowHeight="14"/>
  <cols>
    <col min="1" max="1" width="60" style="15" customWidth="1"/>
    <col min="2" max="3" width="25.6328125" style="15" customWidth="1"/>
    <col min="4" max="4" width="9.7265625" style="15" customWidth="1"/>
    <col min="5" max="16384" width="10" style="15"/>
  </cols>
  <sheetData>
    <row r="1" spans="1:7" ht="28.75" customHeight="1">
      <c r="A1" s="434" t="s">
        <v>1686</v>
      </c>
      <c r="B1" s="434"/>
      <c r="C1" s="434"/>
    </row>
    <row r="2" spans="1:7" ht="27" customHeight="1">
      <c r="A2" s="33"/>
      <c r="B2" s="33"/>
      <c r="C2" s="34" t="s">
        <v>1656</v>
      </c>
    </row>
    <row r="3" spans="1:7" ht="24" customHeight="1">
      <c r="A3" s="17" t="s">
        <v>1674</v>
      </c>
      <c r="B3" s="17" t="s">
        <v>1608</v>
      </c>
      <c r="C3" s="17" t="s">
        <v>1675</v>
      </c>
    </row>
    <row r="4" spans="1:7" ht="32.15" customHeight="1">
      <c r="A4" s="31" t="s">
        <v>1676</v>
      </c>
      <c r="B4" s="32">
        <v>3.75</v>
      </c>
      <c r="C4" s="32">
        <v>3.75</v>
      </c>
    </row>
    <row r="5" spans="1:7" ht="32.15" customHeight="1">
      <c r="A5" s="31" t="s">
        <v>1677</v>
      </c>
      <c r="B5" s="32">
        <v>4.32</v>
      </c>
      <c r="C5" s="32">
        <v>4.32</v>
      </c>
    </row>
    <row r="6" spans="1:7" ht="32.15" customHeight="1">
      <c r="A6" s="31" t="s">
        <v>1678</v>
      </c>
      <c r="B6" s="32">
        <v>1.05</v>
      </c>
      <c r="C6" s="32">
        <v>1.05</v>
      </c>
    </row>
    <row r="7" spans="1:7" ht="32.15" customHeight="1">
      <c r="A7" s="31" t="s">
        <v>1687</v>
      </c>
      <c r="B7" s="32"/>
      <c r="C7" s="32"/>
    </row>
    <row r="8" spans="1:7" ht="32.15" customHeight="1">
      <c r="A8" s="31" t="s">
        <v>1688</v>
      </c>
      <c r="B8" s="32">
        <v>1.05</v>
      </c>
      <c r="C8" s="32">
        <v>1.05</v>
      </c>
    </row>
    <row r="9" spans="1:7" ht="32.15" customHeight="1">
      <c r="A9" s="31" t="s">
        <v>1681</v>
      </c>
      <c r="B9" s="32">
        <v>1.1000000000000001</v>
      </c>
      <c r="C9" s="32">
        <v>1.1000000000000001</v>
      </c>
    </row>
    <row r="10" spans="1:7" ht="32.15" customHeight="1">
      <c r="A10" s="31" t="s">
        <v>1682</v>
      </c>
      <c r="B10" s="32">
        <v>3.97</v>
      </c>
      <c r="C10" s="32">
        <v>3.97</v>
      </c>
    </row>
    <row r="11" spans="1:7" ht="32.15" customHeight="1">
      <c r="A11" s="31" t="s">
        <v>1683</v>
      </c>
      <c r="B11" s="32"/>
      <c r="C11" s="32"/>
    </row>
    <row r="12" spans="1:7" ht="32.15" customHeight="1">
      <c r="A12" s="31" t="s">
        <v>1684</v>
      </c>
      <c r="B12" s="32"/>
      <c r="C12" s="32"/>
    </row>
    <row r="13" spans="1:7" s="14" customFormat="1" ht="69" customHeight="1">
      <c r="A13" s="436" t="s">
        <v>1689</v>
      </c>
      <c r="B13" s="436"/>
      <c r="C13" s="436"/>
      <c r="D13" s="29"/>
      <c r="E13" s="29"/>
      <c r="F13" s="29"/>
      <c r="G13" s="29"/>
    </row>
    <row r="14" spans="1:7">
      <c r="A14" s="33"/>
      <c r="B14" s="33"/>
      <c r="C14" s="33"/>
    </row>
  </sheetData>
  <mergeCells count="2">
    <mergeCell ref="A1:C1"/>
    <mergeCell ref="A13:C13"/>
  </mergeCells>
  <phoneticPr fontId="82" type="noConversion"/>
  <printOptions horizontalCentered="1"/>
  <pageMargins left="0.70833333333333304" right="0.70833333333333304" top="0.35416666666666702" bottom="0.47222222222222199" header="0.30694444444444402" footer="0.30694444444444402"/>
  <pageSetup paperSize="9" fitToHeight="200" orientation="landscape"/>
  <headerFooter>
    <oddFooter>&amp;C&amp;16- &amp;P -</oddFooter>
  </headerFooter>
</worksheet>
</file>

<file path=xl/worksheets/sheet27.xml><?xml version="1.0" encoding="utf-8"?>
<worksheet xmlns="http://schemas.openxmlformats.org/spreadsheetml/2006/main" xmlns:r="http://schemas.openxmlformats.org/officeDocument/2006/relationships">
  <sheetPr codeName="Sheet27">
    <tabColor rgb="FF00B0F0"/>
    <pageSetUpPr fitToPage="1"/>
  </sheetPr>
  <dimension ref="A1:C12"/>
  <sheetViews>
    <sheetView workbookViewId="0">
      <selection activeCell="B4" sqref="B4"/>
    </sheetView>
  </sheetViews>
  <sheetFormatPr defaultColWidth="10" defaultRowHeight="14"/>
  <cols>
    <col min="1" max="1" width="60.453125" style="15" customWidth="1"/>
    <col min="2" max="3" width="25.6328125" style="15" customWidth="1"/>
    <col min="4" max="4" width="9.7265625" style="15" customWidth="1"/>
    <col min="5" max="16384" width="10" style="15"/>
  </cols>
  <sheetData>
    <row r="1" spans="1:3" ht="28.75" customHeight="1">
      <c r="A1" s="434" t="s">
        <v>1690</v>
      </c>
      <c r="B1" s="434"/>
      <c r="C1" s="434"/>
    </row>
    <row r="2" spans="1:3" ht="25" customHeight="1">
      <c r="A2" s="33"/>
      <c r="B2" s="33"/>
      <c r="C2" s="34" t="s">
        <v>1656</v>
      </c>
    </row>
    <row r="3" spans="1:3" ht="32.15" customHeight="1">
      <c r="A3" s="17" t="s">
        <v>1674</v>
      </c>
      <c r="B3" s="17" t="s">
        <v>1608</v>
      </c>
      <c r="C3" s="17" t="s">
        <v>1675</v>
      </c>
    </row>
    <row r="4" spans="1:3" ht="32.15" customHeight="1">
      <c r="A4" s="31" t="s">
        <v>1691</v>
      </c>
      <c r="B4" s="32">
        <v>41.15</v>
      </c>
      <c r="C4" s="32">
        <v>41.15</v>
      </c>
    </row>
    <row r="5" spans="1:3" ht="32.15" customHeight="1">
      <c r="A5" s="31" t="s">
        <v>1692</v>
      </c>
      <c r="B5" s="32">
        <v>45.65</v>
      </c>
      <c r="C5" s="32">
        <v>45.65</v>
      </c>
    </row>
    <row r="6" spans="1:3" ht="32.15" customHeight="1">
      <c r="A6" s="31" t="s">
        <v>1693</v>
      </c>
      <c r="B6" s="32">
        <v>4.5</v>
      </c>
      <c r="C6" s="32">
        <v>4.5</v>
      </c>
    </row>
    <row r="7" spans="1:3" ht="32.15" customHeight="1">
      <c r="A7" s="31" t="s">
        <v>1694</v>
      </c>
      <c r="B7" s="32"/>
      <c r="C7" s="32"/>
    </row>
    <row r="8" spans="1:3" ht="32.15" customHeight="1">
      <c r="A8" s="31" t="s">
        <v>1695</v>
      </c>
      <c r="B8" s="32">
        <v>45.65</v>
      </c>
      <c r="C8" s="32">
        <v>45.65</v>
      </c>
    </row>
    <row r="9" spans="1:3" ht="32.15" customHeight="1">
      <c r="A9" s="31" t="s">
        <v>1696</v>
      </c>
      <c r="B9" s="32"/>
      <c r="C9" s="32"/>
    </row>
    <row r="10" spans="1:3" ht="32.15" customHeight="1">
      <c r="A10" s="31" t="s">
        <v>1697</v>
      </c>
      <c r="B10" s="32"/>
      <c r="C10" s="32"/>
    </row>
    <row r="11" spans="1:3" s="14" customFormat="1" ht="72" customHeight="1">
      <c r="A11" s="436" t="s">
        <v>1698</v>
      </c>
      <c r="B11" s="436"/>
      <c r="C11" s="436"/>
    </row>
    <row r="12" spans="1:3" ht="31" customHeight="1">
      <c r="A12" s="437"/>
      <c r="B12" s="437"/>
      <c r="C12" s="437"/>
    </row>
  </sheetData>
  <mergeCells count="3">
    <mergeCell ref="A1:C1"/>
    <mergeCell ref="A11:C11"/>
    <mergeCell ref="A12:C12"/>
  </mergeCells>
  <phoneticPr fontId="82" type="noConversion"/>
  <printOptions horizontalCentered="1"/>
  <pageMargins left="0.70833333333333304" right="0.70833333333333304" top="0.75138888888888899" bottom="0.75138888888888899" header="0.30694444444444402" footer="0.30694444444444402"/>
  <pageSetup paperSize="9" fitToHeight="200" orientation="landscape"/>
  <headerFooter>
    <oddFooter>&amp;C&amp;16- &amp;P -</oddFooter>
  </headerFooter>
</worksheet>
</file>

<file path=xl/worksheets/sheet28.xml><?xml version="1.0" encoding="utf-8"?>
<worksheet xmlns="http://schemas.openxmlformats.org/spreadsheetml/2006/main" xmlns:r="http://schemas.openxmlformats.org/officeDocument/2006/relationships">
  <sheetPr codeName="Sheet28">
    <tabColor rgb="FF00B0F0"/>
    <pageSetUpPr fitToPage="1"/>
  </sheetPr>
  <dimension ref="A1:C12"/>
  <sheetViews>
    <sheetView workbookViewId="0">
      <selection activeCell="F23" sqref="F23"/>
    </sheetView>
  </sheetViews>
  <sheetFormatPr defaultColWidth="10" defaultRowHeight="14"/>
  <cols>
    <col min="1" max="1" width="59.36328125" style="15" customWidth="1"/>
    <col min="2" max="3" width="25.6328125" style="15" customWidth="1"/>
    <col min="4" max="4" width="9.7265625" style="15" customWidth="1"/>
    <col min="5" max="16384" width="10" style="15"/>
  </cols>
  <sheetData>
    <row r="1" spans="1:3" ht="28.75" customHeight="1">
      <c r="A1" s="434" t="s">
        <v>1699</v>
      </c>
      <c r="B1" s="434"/>
      <c r="C1" s="434"/>
    </row>
    <row r="2" spans="1:3" s="13" customFormat="1" ht="25" customHeight="1">
      <c r="A2" s="30"/>
      <c r="B2" s="30"/>
      <c r="C2" s="21" t="s">
        <v>1656</v>
      </c>
    </row>
    <row r="3" spans="1:3" s="13" customFormat="1" ht="32.15" customHeight="1">
      <c r="A3" s="17" t="s">
        <v>1674</v>
      </c>
      <c r="B3" s="17" t="s">
        <v>1608</v>
      </c>
      <c r="C3" s="17" t="s">
        <v>1675</v>
      </c>
    </row>
    <row r="4" spans="1:3" s="13" customFormat="1" ht="32.15" customHeight="1">
      <c r="A4" s="31" t="s">
        <v>1691</v>
      </c>
      <c r="B4" s="32">
        <v>41.15</v>
      </c>
      <c r="C4" s="32">
        <v>41.15</v>
      </c>
    </row>
    <row r="5" spans="1:3" s="13" customFormat="1" ht="32.15" customHeight="1">
      <c r="A5" s="31" t="s">
        <v>1692</v>
      </c>
      <c r="B5" s="32">
        <v>45.65</v>
      </c>
      <c r="C5" s="32">
        <v>45.65</v>
      </c>
    </row>
    <row r="6" spans="1:3" s="13" customFormat="1" ht="32.15" customHeight="1">
      <c r="A6" s="31" t="s">
        <v>1693</v>
      </c>
      <c r="B6" s="32">
        <v>4.5</v>
      </c>
      <c r="C6" s="32">
        <v>4.5</v>
      </c>
    </row>
    <row r="7" spans="1:3" s="13" customFormat="1" ht="32.15" customHeight="1">
      <c r="A7" s="31" t="s">
        <v>1694</v>
      </c>
      <c r="B7" s="32"/>
      <c r="C7" s="32"/>
    </row>
    <row r="8" spans="1:3" s="13" customFormat="1" ht="32.15" customHeight="1">
      <c r="A8" s="31" t="s">
        <v>1695</v>
      </c>
      <c r="B8" s="32">
        <v>45.65</v>
      </c>
      <c r="C8" s="32">
        <v>45.65</v>
      </c>
    </row>
    <row r="9" spans="1:3" s="13" customFormat="1" ht="32.15" customHeight="1">
      <c r="A9" s="31" t="s">
        <v>1700</v>
      </c>
      <c r="B9" s="32"/>
      <c r="C9" s="32"/>
    </row>
    <row r="10" spans="1:3" s="13" customFormat="1" ht="32.15" customHeight="1">
      <c r="A10" s="31" t="s">
        <v>1701</v>
      </c>
      <c r="B10" s="32"/>
      <c r="C10" s="32"/>
    </row>
    <row r="11" spans="1:3" s="14" customFormat="1" ht="65.150000000000006" customHeight="1">
      <c r="A11" s="436" t="s">
        <v>1702</v>
      </c>
      <c r="B11" s="436"/>
      <c r="C11" s="436"/>
    </row>
    <row r="12" spans="1:3" ht="31" customHeight="1">
      <c r="A12" s="437"/>
      <c r="B12" s="437"/>
      <c r="C12" s="437"/>
    </row>
  </sheetData>
  <mergeCells count="3">
    <mergeCell ref="A1:C1"/>
    <mergeCell ref="A11:C11"/>
    <mergeCell ref="A12:C12"/>
  </mergeCells>
  <phoneticPr fontId="82" type="noConversion"/>
  <printOptions horizontalCentered="1"/>
  <pageMargins left="0.70833333333333304" right="0.70833333333333304" top="0.75138888888888899" bottom="0.75138888888888899" header="0.30694444444444402" footer="0.30694444444444402"/>
  <pageSetup paperSize="9" fitToHeight="200" orientation="landscape"/>
  <headerFooter>
    <oddFooter>&amp;C&amp;16- &amp;P -</oddFooter>
  </headerFooter>
</worksheet>
</file>

<file path=xl/worksheets/sheet29.xml><?xml version="1.0" encoding="utf-8"?>
<worksheet xmlns="http://schemas.openxmlformats.org/spreadsheetml/2006/main" xmlns:r="http://schemas.openxmlformats.org/officeDocument/2006/relationships">
  <sheetPr codeName="Sheet29">
    <tabColor rgb="FF00B0F0"/>
    <pageSetUpPr fitToPage="1"/>
  </sheetPr>
  <dimension ref="A1:D26"/>
  <sheetViews>
    <sheetView topLeftCell="A4" workbookViewId="0">
      <selection activeCell="C15" sqref="C15"/>
    </sheetView>
  </sheetViews>
  <sheetFormatPr defaultColWidth="10" defaultRowHeight="14"/>
  <cols>
    <col min="1" max="1" width="36" style="15" customWidth="1"/>
    <col min="2" max="4" width="15.6328125" style="15" customWidth="1"/>
    <col min="5" max="5" width="9.7265625" style="15" customWidth="1"/>
    <col min="6" max="16384" width="10" style="15"/>
  </cols>
  <sheetData>
    <row r="1" spans="1:4" ht="63" customHeight="1">
      <c r="A1" s="434" t="s">
        <v>1703</v>
      </c>
      <c r="B1" s="434"/>
      <c r="C1" s="434"/>
      <c r="D1" s="434"/>
    </row>
    <row r="2" spans="1:4" s="13" customFormat="1" ht="30" customHeight="1">
      <c r="D2" s="21" t="s">
        <v>1656</v>
      </c>
    </row>
    <row r="3" spans="1:4" s="13" customFormat="1" ht="25" customHeight="1">
      <c r="A3" s="17" t="s">
        <v>1674</v>
      </c>
      <c r="B3" s="17" t="s">
        <v>1704</v>
      </c>
      <c r="C3" s="17" t="s">
        <v>1705</v>
      </c>
      <c r="D3" s="17" t="s">
        <v>1706</v>
      </c>
    </row>
    <row r="4" spans="1:4" s="13" customFormat="1" ht="25" customHeight="1">
      <c r="A4" s="26" t="s">
        <v>1707</v>
      </c>
      <c r="B4" s="19" t="s">
        <v>1708</v>
      </c>
      <c r="C4" s="27">
        <f>C5+C7</f>
        <v>5.55</v>
      </c>
      <c r="D4" s="27">
        <f>D5+D7</f>
        <v>5.55</v>
      </c>
    </row>
    <row r="5" spans="1:4" s="13" customFormat="1" ht="25" customHeight="1">
      <c r="A5" s="28" t="s">
        <v>1709</v>
      </c>
      <c r="B5" s="19" t="s">
        <v>1664</v>
      </c>
      <c r="C5" s="27">
        <v>1.05</v>
      </c>
      <c r="D5" s="27">
        <v>1.05</v>
      </c>
    </row>
    <row r="6" spans="1:4" s="13" customFormat="1" ht="25" customHeight="1">
      <c r="A6" s="28" t="s">
        <v>1710</v>
      </c>
      <c r="B6" s="19" t="s">
        <v>1665</v>
      </c>
      <c r="C6" s="27">
        <v>1.05</v>
      </c>
      <c r="D6" s="27">
        <v>1.05</v>
      </c>
    </row>
    <row r="7" spans="1:4" s="13" customFormat="1" ht="25" customHeight="1">
      <c r="A7" s="28" t="s">
        <v>1711</v>
      </c>
      <c r="B7" s="19" t="s">
        <v>1712</v>
      </c>
      <c r="C7" s="27">
        <v>4.5</v>
      </c>
      <c r="D7" s="27">
        <v>4.5</v>
      </c>
    </row>
    <row r="8" spans="1:4" s="13" customFormat="1" ht="25" customHeight="1">
      <c r="A8" s="28" t="s">
        <v>1710</v>
      </c>
      <c r="B8" s="19" t="s">
        <v>1667</v>
      </c>
      <c r="C8" s="27"/>
      <c r="D8" s="27"/>
    </row>
    <row r="9" spans="1:4" s="13" customFormat="1" ht="25" customHeight="1">
      <c r="A9" s="26" t="s">
        <v>1713</v>
      </c>
      <c r="B9" s="19" t="s">
        <v>1714</v>
      </c>
      <c r="C9" s="27">
        <f>SUM(C10:C11)</f>
        <v>1.1000000000000001</v>
      </c>
      <c r="D9" s="27">
        <f>SUM(D10:D11)</f>
        <v>1.1000000000000001</v>
      </c>
    </row>
    <row r="10" spans="1:4" s="13" customFormat="1" ht="25" customHeight="1">
      <c r="A10" s="28" t="s">
        <v>1709</v>
      </c>
      <c r="B10" s="19" t="s">
        <v>1715</v>
      </c>
      <c r="C10" s="27">
        <v>1.1000000000000001</v>
      </c>
      <c r="D10" s="27">
        <v>1.1000000000000001</v>
      </c>
    </row>
    <row r="11" spans="1:4" s="13" customFormat="1" ht="25" customHeight="1">
      <c r="A11" s="28" t="s">
        <v>1711</v>
      </c>
      <c r="B11" s="19" t="s">
        <v>1716</v>
      </c>
      <c r="C11" s="27"/>
      <c r="D11" s="27"/>
    </row>
    <row r="12" spans="1:4" s="13" customFormat="1" ht="25" customHeight="1">
      <c r="A12" s="26" t="s">
        <v>1717</v>
      </c>
      <c r="B12" s="19" t="s">
        <v>1718</v>
      </c>
      <c r="C12" s="27">
        <f>SUM(C13:C14)</f>
        <v>1.49</v>
      </c>
      <c r="D12" s="27">
        <f>SUM(D13:D14)</f>
        <v>1.49</v>
      </c>
    </row>
    <row r="13" spans="1:4" s="13" customFormat="1" ht="25" customHeight="1">
      <c r="A13" s="28" t="s">
        <v>1709</v>
      </c>
      <c r="B13" s="19" t="s">
        <v>1719</v>
      </c>
      <c r="C13" s="27">
        <v>0.11</v>
      </c>
      <c r="D13" s="27">
        <v>0.11</v>
      </c>
    </row>
    <row r="14" spans="1:4" s="13" customFormat="1" ht="25" customHeight="1">
      <c r="A14" s="28" t="s">
        <v>1711</v>
      </c>
      <c r="B14" s="19" t="s">
        <v>1720</v>
      </c>
      <c r="C14" s="27">
        <v>1.38</v>
      </c>
      <c r="D14" s="27">
        <v>1.38</v>
      </c>
    </row>
    <row r="15" spans="1:4" s="13" customFormat="1" ht="25" customHeight="1">
      <c r="A15" s="26" t="s">
        <v>1721</v>
      </c>
      <c r="B15" s="19" t="s">
        <v>1722</v>
      </c>
      <c r="C15" s="27">
        <f>C16+C19</f>
        <v>4.33</v>
      </c>
      <c r="D15" s="27">
        <f>D16+D19</f>
        <v>4.33</v>
      </c>
    </row>
    <row r="16" spans="1:4" s="13" customFormat="1" ht="25" customHeight="1">
      <c r="A16" s="28" t="s">
        <v>1709</v>
      </c>
      <c r="B16" s="19" t="s">
        <v>1723</v>
      </c>
      <c r="C16" s="27">
        <v>0.33</v>
      </c>
      <c r="D16" s="27">
        <v>0.33</v>
      </c>
    </row>
    <row r="17" spans="1:4" s="13" customFormat="1" ht="25" customHeight="1">
      <c r="A17" s="28" t="s">
        <v>1724</v>
      </c>
      <c r="B17" s="19"/>
      <c r="C17" s="27"/>
      <c r="D17" s="27"/>
    </row>
    <row r="18" spans="1:4" s="13" customFormat="1" ht="25" customHeight="1">
      <c r="A18" s="28" t="s">
        <v>1725</v>
      </c>
      <c r="B18" s="19" t="s">
        <v>1726</v>
      </c>
      <c r="C18" s="27"/>
      <c r="D18" s="27"/>
    </row>
    <row r="19" spans="1:4" s="13" customFormat="1" ht="25" customHeight="1">
      <c r="A19" s="28" t="s">
        <v>1711</v>
      </c>
      <c r="B19" s="19" t="s">
        <v>1727</v>
      </c>
      <c r="C19" s="27">
        <v>4</v>
      </c>
      <c r="D19" s="27">
        <v>4</v>
      </c>
    </row>
    <row r="20" spans="1:4" s="13" customFormat="1" ht="25" customHeight="1">
      <c r="A20" s="28" t="s">
        <v>1724</v>
      </c>
      <c r="B20" s="19"/>
      <c r="C20" s="27"/>
      <c r="D20" s="27"/>
    </row>
    <row r="21" spans="1:4" s="13" customFormat="1" ht="25" customHeight="1">
      <c r="A21" s="28" t="s">
        <v>1728</v>
      </c>
      <c r="B21" s="19" t="s">
        <v>1729</v>
      </c>
      <c r="C21" s="27"/>
      <c r="D21" s="27"/>
    </row>
    <row r="22" spans="1:4" s="13" customFormat="1" ht="25" customHeight="1">
      <c r="A22" s="26" t="s">
        <v>1730</v>
      </c>
      <c r="B22" s="19" t="s">
        <v>1731</v>
      </c>
      <c r="C22" s="27">
        <f>SUM(C23:C24)</f>
        <v>1.66</v>
      </c>
      <c r="D22" s="27">
        <f>SUM(D23:D24)</f>
        <v>1.66</v>
      </c>
    </row>
    <row r="23" spans="1:4" s="13" customFormat="1" ht="25" customHeight="1">
      <c r="A23" s="28" t="s">
        <v>1709</v>
      </c>
      <c r="B23" s="19" t="s">
        <v>1732</v>
      </c>
      <c r="C23" s="27">
        <v>0.17</v>
      </c>
      <c r="D23" s="27">
        <v>0.17</v>
      </c>
    </row>
    <row r="24" spans="1:4" s="13" customFormat="1" ht="25" customHeight="1">
      <c r="A24" s="28" t="s">
        <v>1711</v>
      </c>
      <c r="B24" s="19" t="s">
        <v>1733</v>
      </c>
      <c r="C24" s="27">
        <v>1.49</v>
      </c>
      <c r="D24" s="27">
        <v>1.49</v>
      </c>
    </row>
    <row r="25" spans="1:4" s="14" customFormat="1" ht="70" customHeight="1">
      <c r="A25" s="433" t="s">
        <v>1734</v>
      </c>
      <c r="B25" s="433"/>
      <c r="C25" s="433"/>
      <c r="D25" s="433"/>
    </row>
    <row r="26" spans="1:4" ht="25" customHeight="1">
      <c r="A26" s="438"/>
      <c r="B26" s="438"/>
      <c r="C26" s="438"/>
      <c r="D26" s="438"/>
    </row>
  </sheetData>
  <mergeCells count="3">
    <mergeCell ref="A1:D1"/>
    <mergeCell ref="A25:D25"/>
    <mergeCell ref="A26:D26"/>
  </mergeCells>
  <phoneticPr fontId="82" type="noConversion"/>
  <printOptions horizontalCentered="1"/>
  <pageMargins left="0.70833333333333304" right="0.70833333333333304" top="0.39305555555555599" bottom="0.75138888888888899" header="0.30694444444444402" footer="0.30694444444444402"/>
  <pageSetup paperSize="9" fitToHeight="200" orientation="portrait"/>
  <headerFooter>
    <oddFooter>&amp;C&amp;16- &amp;P -</oddFooter>
  </headerFooter>
</worksheet>
</file>

<file path=xl/worksheets/sheet30.xml><?xml version="1.0" encoding="utf-8"?>
<worksheet xmlns="http://schemas.openxmlformats.org/spreadsheetml/2006/main" xmlns:r="http://schemas.openxmlformats.org/officeDocument/2006/relationships">
  <sheetPr codeName="Sheet30">
    <tabColor rgb="FF00B0F0"/>
    <pageSetUpPr fitToPage="1"/>
  </sheetPr>
  <dimension ref="A1:F20"/>
  <sheetViews>
    <sheetView workbookViewId="0">
      <selection activeCell="E9" sqref="E9"/>
    </sheetView>
  </sheetViews>
  <sheetFormatPr defaultColWidth="8.90625" defaultRowHeight="14"/>
  <cols>
    <col min="1" max="1" width="8.90625" style="15"/>
    <col min="2" max="2" width="49.36328125" style="15" customWidth="1"/>
    <col min="3" max="6" width="20.6328125" style="15" customWidth="1"/>
    <col min="7" max="16384" width="8.90625" style="15"/>
  </cols>
  <sheetData>
    <row r="1" spans="1:6">
      <c r="A1" s="20"/>
    </row>
    <row r="2" spans="1:6" ht="45" customHeight="1">
      <c r="A2" s="439" t="s">
        <v>1735</v>
      </c>
      <c r="B2" s="439"/>
      <c r="C2" s="439"/>
      <c r="D2" s="439"/>
      <c r="E2" s="439"/>
      <c r="F2" s="439"/>
    </row>
    <row r="3" spans="1:6" s="13" customFormat="1" ht="18" customHeight="1">
      <c r="B3" s="440" t="s">
        <v>1656</v>
      </c>
      <c r="C3" s="441"/>
      <c r="D3" s="441"/>
      <c r="E3" s="441"/>
      <c r="F3" s="441"/>
    </row>
    <row r="4" spans="1:6" s="13" customFormat="1" ht="30" customHeight="1">
      <c r="A4" s="442" t="s">
        <v>2</v>
      </c>
      <c r="B4" s="442"/>
      <c r="C4" s="17" t="s">
        <v>1662</v>
      </c>
      <c r="D4" s="17" t="s">
        <v>1705</v>
      </c>
      <c r="E4" s="17" t="s">
        <v>1706</v>
      </c>
      <c r="F4" s="17" t="s">
        <v>1736</v>
      </c>
    </row>
    <row r="5" spans="1:6" s="13" customFormat="1" ht="30" customHeight="1">
      <c r="A5" s="22" t="s">
        <v>1737</v>
      </c>
      <c r="B5" s="22"/>
      <c r="C5" s="19" t="s">
        <v>1663</v>
      </c>
      <c r="D5" s="23">
        <f t="shared" ref="D5:F5" si="0">SUM(D6:D7)</f>
        <v>49.97</v>
      </c>
      <c r="E5" s="23">
        <f t="shared" si="0"/>
        <v>49.97</v>
      </c>
      <c r="F5" s="23">
        <f t="shared" si="0"/>
        <v>0</v>
      </c>
    </row>
    <row r="6" spans="1:6" s="13" customFormat="1" ht="30" customHeight="1">
      <c r="A6" s="443" t="s">
        <v>1738</v>
      </c>
      <c r="B6" s="443"/>
      <c r="C6" s="19" t="s">
        <v>1664</v>
      </c>
      <c r="D6" s="23">
        <f t="shared" ref="D6:D10" si="1">SUM(E6:F6)</f>
        <v>4.32</v>
      </c>
      <c r="E6" s="23">
        <v>4.32</v>
      </c>
      <c r="F6" s="23"/>
    </row>
    <row r="7" spans="1:6" s="13" customFormat="1" ht="30" customHeight="1">
      <c r="A7" s="443" t="s">
        <v>1739</v>
      </c>
      <c r="B7" s="443"/>
      <c r="C7" s="19" t="s">
        <v>1665</v>
      </c>
      <c r="D7" s="23">
        <f t="shared" si="1"/>
        <v>45.65</v>
      </c>
      <c r="E7" s="23">
        <v>45.65</v>
      </c>
      <c r="F7" s="23"/>
    </row>
    <row r="8" spans="1:6" s="13" customFormat="1" ht="30" customHeight="1">
      <c r="A8" s="444" t="s">
        <v>1740</v>
      </c>
      <c r="B8" s="444"/>
      <c r="C8" s="19" t="s">
        <v>1666</v>
      </c>
      <c r="D8" s="23">
        <f t="shared" ref="D8:F8" si="2">SUM(D9:D10)</f>
        <v>0</v>
      </c>
      <c r="E8" s="23">
        <f t="shared" si="2"/>
        <v>0</v>
      </c>
      <c r="F8" s="23">
        <f t="shared" si="2"/>
        <v>0</v>
      </c>
    </row>
    <row r="9" spans="1:6" s="13" customFormat="1" ht="30" customHeight="1">
      <c r="A9" s="443" t="s">
        <v>1738</v>
      </c>
      <c r="B9" s="443"/>
      <c r="C9" s="19" t="s">
        <v>1667</v>
      </c>
      <c r="D9" s="23">
        <f t="shared" si="1"/>
        <v>0</v>
      </c>
      <c r="E9" s="23"/>
      <c r="F9" s="23"/>
    </row>
    <row r="10" spans="1:6" s="13" customFormat="1" ht="30" customHeight="1">
      <c r="A10" s="443" t="s">
        <v>1739</v>
      </c>
      <c r="B10" s="443"/>
      <c r="C10" s="19" t="s">
        <v>1668</v>
      </c>
      <c r="D10" s="23">
        <f t="shared" si="1"/>
        <v>0</v>
      </c>
      <c r="E10" s="23"/>
      <c r="F10" s="23"/>
    </row>
    <row r="11" spans="1:6" s="14" customFormat="1" ht="41.15" customHeight="1">
      <c r="A11" s="436" t="s">
        <v>1741</v>
      </c>
      <c r="B11" s="436"/>
      <c r="C11" s="436"/>
      <c r="D11" s="436"/>
      <c r="E11" s="436"/>
      <c r="F11" s="436"/>
    </row>
    <row r="14" spans="1:6" ht="18.5">
      <c r="A14" s="24"/>
    </row>
    <row r="15" spans="1:6" ht="19" customHeight="1">
      <c r="A15" s="25"/>
    </row>
    <row r="16" spans="1:6" ht="29.15" customHeight="1"/>
    <row r="17" spans="1:1" ht="29.15" customHeight="1"/>
    <row r="18" spans="1:1" ht="29.15" customHeight="1"/>
    <row r="19" spans="1:1" ht="29.15" customHeight="1"/>
    <row r="20" spans="1:1" ht="30" customHeight="1">
      <c r="A20" s="25"/>
    </row>
  </sheetData>
  <mergeCells count="9">
    <mergeCell ref="A8:B8"/>
    <mergeCell ref="A9:B9"/>
    <mergeCell ref="A10:B10"/>
    <mergeCell ref="A11:F11"/>
    <mergeCell ref="A2:F2"/>
    <mergeCell ref="B3:F3"/>
    <mergeCell ref="A4:B4"/>
    <mergeCell ref="A6:B6"/>
    <mergeCell ref="A7:B7"/>
  </mergeCells>
  <phoneticPr fontId="82" type="noConversion"/>
  <printOptions horizontalCentered="1"/>
  <pageMargins left="0.70833333333333304" right="0.70833333333333304" top="1.10208333333333" bottom="0.75138888888888899" header="0.30694444444444402" footer="0.30694444444444402"/>
  <pageSetup paperSize="9" scale="95" fitToHeight="200" orientation="landscape"/>
  <headerFooter>
    <oddFooter>&amp;C&amp;16- &amp;P -</oddFooter>
  </headerFooter>
</worksheet>
</file>

<file path=xl/worksheets/sheet31.xml><?xml version="1.0" encoding="utf-8"?>
<worksheet xmlns="http://schemas.openxmlformats.org/spreadsheetml/2006/main" xmlns:r="http://schemas.openxmlformats.org/officeDocument/2006/relationships">
  <sheetPr codeName="Sheet31">
    <pageSetUpPr fitToPage="1"/>
  </sheetPr>
  <dimension ref="A1:F8"/>
  <sheetViews>
    <sheetView workbookViewId="0">
      <selection activeCell="F13" sqref="F13"/>
    </sheetView>
  </sheetViews>
  <sheetFormatPr defaultColWidth="8.90625" defaultRowHeight="14"/>
  <cols>
    <col min="1" max="1" width="8.90625" style="15"/>
    <col min="2" max="6" width="24.26953125" style="15" customWidth="1"/>
    <col min="7" max="16384" width="8.90625" style="15"/>
  </cols>
  <sheetData>
    <row r="1" spans="1:6" ht="24" customHeight="1"/>
    <row r="2" spans="1:6" ht="25.5">
      <c r="A2" s="439" t="s">
        <v>1742</v>
      </c>
      <c r="B2" s="445"/>
      <c r="C2" s="445"/>
      <c r="D2" s="445"/>
      <c r="E2" s="445"/>
      <c r="F2" s="445"/>
    </row>
    <row r="3" spans="1:6" ht="23.15" customHeight="1">
      <c r="A3" s="446" t="s">
        <v>1656</v>
      </c>
      <c r="B3" s="446"/>
      <c r="C3" s="446"/>
      <c r="D3" s="446"/>
      <c r="E3" s="446"/>
      <c r="F3" s="446"/>
    </row>
    <row r="4" spans="1:6" s="13" customFormat="1" ht="30" customHeight="1">
      <c r="A4" s="16" t="s">
        <v>1743</v>
      </c>
      <c r="B4" s="17" t="s">
        <v>1612</v>
      </c>
      <c r="C4" s="17" t="s">
        <v>1744</v>
      </c>
      <c r="D4" s="17" t="s">
        <v>1745</v>
      </c>
      <c r="E4" s="17" t="s">
        <v>1746</v>
      </c>
      <c r="F4" s="17" t="s">
        <v>1747</v>
      </c>
    </row>
    <row r="5" spans="1:6" s="13" customFormat="1" ht="45" customHeight="1">
      <c r="A5" s="18">
        <v>1</v>
      </c>
      <c r="B5" s="447"/>
      <c r="C5" s="448" t="s">
        <v>1748</v>
      </c>
      <c r="D5" s="449"/>
      <c r="E5" s="449" t="s">
        <v>1749</v>
      </c>
      <c r="F5" s="449"/>
    </row>
    <row r="6" spans="1:6" s="13" customFormat="1" ht="45" customHeight="1">
      <c r="A6" s="18">
        <v>2</v>
      </c>
      <c r="B6" s="447"/>
      <c r="C6" s="448"/>
      <c r="D6" s="449"/>
      <c r="E6" s="449"/>
      <c r="F6" s="449"/>
    </row>
    <row r="7" spans="1:6" s="13" customFormat="1" ht="45" customHeight="1">
      <c r="A7" s="18" t="s">
        <v>1750</v>
      </c>
      <c r="B7" s="447"/>
      <c r="C7" s="448"/>
      <c r="D7" s="449"/>
      <c r="E7" s="449"/>
      <c r="F7" s="449"/>
    </row>
    <row r="8" spans="1:6" s="14" customFormat="1" ht="33" customHeight="1">
      <c r="A8" s="436" t="s">
        <v>1751</v>
      </c>
      <c r="B8" s="436"/>
      <c r="C8" s="436"/>
      <c r="D8" s="436"/>
      <c r="E8" s="436"/>
      <c r="F8" s="436"/>
    </row>
  </sheetData>
  <mergeCells count="8">
    <mergeCell ref="A2:F2"/>
    <mergeCell ref="A3:F3"/>
    <mergeCell ref="A8:F8"/>
    <mergeCell ref="B5:B7"/>
    <mergeCell ref="C5:C7"/>
    <mergeCell ref="D5:D7"/>
    <mergeCell ref="E5:E7"/>
    <mergeCell ref="F5:F7"/>
  </mergeCells>
  <phoneticPr fontId="82" type="noConversion"/>
  <printOptions horizontalCentered="1"/>
  <pageMargins left="0.70833333333333304" right="0.70833333333333304" top="0.75138888888888899" bottom="0.75138888888888899" header="0.30694444444444402" footer="0.30694444444444402"/>
  <pageSetup paperSize="9" fitToHeight="200" orientation="landscape"/>
  <headerFooter>
    <oddFooter>&amp;C&amp;16- &amp;P -</oddFooter>
  </headerFooter>
</worksheet>
</file>

<file path=xl/worksheets/sheet32.xml><?xml version="1.0" encoding="utf-8"?>
<worksheet xmlns="http://schemas.openxmlformats.org/spreadsheetml/2006/main" xmlns:r="http://schemas.openxmlformats.org/officeDocument/2006/relationships">
  <sheetPr codeName="Sheet32">
    <tabColor rgb="FF00B0F0"/>
    <pageSetUpPr fitToPage="1"/>
  </sheetPr>
  <dimension ref="A2:J31"/>
  <sheetViews>
    <sheetView tabSelected="1" topLeftCell="C1" workbookViewId="0">
      <pane ySplit="4" topLeftCell="A18" activePane="bottomLeft" state="frozen"/>
      <selection pane="bottomLeft" activeCell="I18" sqref="I18"/>
    </sheetView>
  </sheetViews>
  <sheetFormatPr defaultColWidth="8" defaultRowHeight="13"/>
  <cols>
    <col min="1" max="1" width="21.453125" style="8" customWidth="1"/>
    <col min="2" max="2" width="23.7265625" style="8" customWidth="1"/>
    <col min="3" max="5" width="20.6328125" style="8" customWidth="1"/>
    <col min="6" max="6" width="12.7265625" style="8" customWidth="1"/>
    <col min="7" max="7" width="15.08984375" style="8" customWidth="1"/>
    <col min="8" max="9" width="13.36328125" style="8" customWidth="1"/>
    <col min="10" max="10" width="30" style="8" customWidth="1"/>
    <col min="11" max="16384" width="8" style="8"/>
  </cols>
  <sheetData>
    <row r="2" spans="1:10" ht="39" customHeight="1">
      <c r="A2" s="450" t="s">
        <v>1752</v>
      </c>
      <c r="B2" s="450"/>
      <c r="C2" s="450"/>
      <c r="D2" s="450"/>
      <c r="E2" s="450"/>
      <c r="F2" s="450"/>
      <c r="G2" s="450"/>
      <c r="H2" s="450"/>
      <c r="I2" s="450"/>
      <c r="J2" s="450"/>
    </row>
    <row r="3" spans="1:10" ht="23.15" customHeight="1">
      <c r="A3" s="9"/>
    </row>
    <row r="4" spans="1:10" s="6" customFormat="1" ht="44.25" customHeight="1">
      <c r="A4" s="10" t="s">
        <v>1753</v>
      </c>
      <c r="B4" s="10" t="s">
        <v>1754</v>
      </c>
      <c r="C4" s="10" t="s">
        <v>1755</v>
      </c>
      <c r="D4" s="10" t="s">
        <v>1756</v>
      </c>
      <c r="E4" s="10" t="s">
        <v>1757</v>
      </c>
      <c r="F4" s="10" t="s">
        <v>1758</v>
      </c>
      <c r="G4" s="10" t="s">
        <v>1759</v>
      </c>
      <c r="H4" s="10" t="s">
        <v>1760</v>
      </c>
      <c r="I4" s="10" t="s">
        <v>1761</v>
      </c>
      <c r="J4" s="10" t="s">
        <v>1762</v>
      </c>
    </row>
    <row r="5" spans="1:10" ht="17.5">
      <c r="A5" s="11">
        <v>1</v>
      </c>
      <c r="B5" s="11">
        <v>2</v>
      </c>
      <c r="C5" s="11">
        <v>3</v>
      </c>
      <c r="D5" s="11">
        <v>4</v>
      </c>
      <c r="E5" s="11">
        <v>5</v>
      </c>
      <c r="F5" s="11">
        <v>6</v>
      </c>
      <c r="G5" s="11">
        <v>7</v>
      </c>
      <c r="H5" s="11">
        <v>8</v>
      </c>
      <c r="I5" s="11">
        <v>9</v>
      </c>
      <c r="J5" s="11">
        <v>10</v>
      </c>
    </row>
    <row r="6" spans="1:10" s="7" customFormat="1" ht="14">
      <c r="A6" s="451" t="s">
        <v>1763</v>
      </c>
      <c r="B6" s="451"/>
      <c r="C6" s="451"/>
      <c r="D6" s="451"/>
      <c r="E6" s="451"/>
      <c r="F6" s="451"/>
      <c r="G6" s="451"/>
      <c r="H6" s="451"/>
      <c r="I6" s="451"/>
      <c r="J6" s="451"/>
    </row>
    <row r="7" spans="1:10" s="7" customFormat="1" ht="50" customHeight="1">
      <c r="A7" s="452" t="s">
        <v>1764</v>
      </c>
      <c r="B7" s="453" t="s">
        <v>1765</v>
      </c>
      <c r="C7" s="12" t="s">
        <v>1766</v>
      </c>
      <c r="D7" s="12" t="s">
        <v>1767</v>
      </c>
      <c r="E7" s="12" t="s">
        <v>1768</v>
      </c>
      <c r="F7" s="12" t="s">
        <v>1769</v>
      </c>
      <c r="G7" s="410" t="s">
        <v>1770</v>
      </c>
      <c r="H7" s="12" t="s">
        <v>1771</v>
      </c>
      <c r="I7" s="12" t="s">
        <v>1772</v>
      </c>
      <c r="J7" s="12" t="s">
        <v>1773</v>
      </c>
    </row>
    <row r="8" spans="1:10" s="7" customFormat="1" ht="50" customHeight="1">
      <c r="A8" s="452"/>
      <c r="B8" s="453"/>
      <c r="C8" s="12" t="s">
        <v>1766</v>
      </c>
      <c r="D8" s="12" t="s">
        <v>1774</v>
      </c>
      <c r="E8" s="12" t="s">
        <v>1775</v>
      </c>
      <c r="F8" s="12" t="s">
        <v>1769</v>
      </c>
      <c r="G8" s="410" t="s">
        <v>1776</v>
      </c>
      <c r="H8" s="12" t="s">
        <v>1777</v>
      </c>
      <c r="I8" s="12" t="s">
        <v>1772</v>
      </c>
      <c r="J8" s="12" t="s">
        <v>1778</v>
      </c>
    </row>
    <row r="9" spans="1:10" s="7" customFormat="1" ht="50" customHeight="1">
      <c r="A9" s="452"/>
      <c r="B9" s="453"/>
      <c r="C9" s="12" t="s">
        <v>1779</v>
      </c>
      <c r="D9" s="12" t="s">
        <v>1780</v>
      </c>
      <c r="E9" s="12" t="s">
        <v>1781</v>
      </c>
      <c r="F9" s="12" t="s">
        <v>1782</v>
      </c>
      <c r="G9" s="410" t="s">
        <v>1783</v>
      </c>
      <c r="H9" s="12" t="s">
        <v>1771</v>
      </c>
      <c r="I9" s="12" t="s">
        <v>1772</v>
      </c>
      <c r="J9" s="12" t="s">
        <v>1778</v>
      </c>
    </row>
    <row r="10" spans="1:10" s="7" customFormat="1" ht="50" customHeight="1">
      <c r="A10" s="452"/>
      <c r="B10" s="453"/>
      <c r="C10" s="12" t="s">
        <v>1784</v>
      </c>
      <c r="D10" s="12" t="s">
        <v>1785</v>
      </c>
      <c r="E10" s="12" t="s">
        <v>1786</v>
      </c>
      <c r="F10" s="12" t="s">
        <v>1782</v>
      </c>
      <c r="G10" s="410" t="s">
        <v>1783</v>
      </c>
      <c r="H10" s="12" t="s">
        <v>1771</v>
      </c>
      <c r="I10" s="12" t="s">
        <v>1772</v>
      </c>
      <c r="J10" s="12" t="s">
        <v>1787</v>
      </c>
    </row>
    <row r="11" spans="1:10" s="7" customFormat="1" ht="14">
      <c r="A11" s="451" t="s">
        <v>1788</v>
      </c>
      <c r="B11" s="451"/>
      <c r="C11" s="451"/>
      <c r="D11" s="451"/>
      <c r="E11" s="451"/>
      <c r="F11" s="451"/>
      <c r="G11" s="451"/>
      <c r="H11" s="451"/>
      <c r="I11" s="451"/>
      <c r="J11" s="451"/>
    </row>
    <row r="12" spans="1:10" s="7" customFormat="1" ht="50" customHeight="1">
      <c r="A12" s="452" t="s">
        <v>1789</v>
      </c>
      <c r="B12" s="452" t="s">
        <v>1790</v>
      </c>
      <c r="C12" s="12" t="s">
        <v>1766</v>
      </c>
      <c r="D12" s="12" t="s">
        <v>1767</v>
      </c>
      <c r="E12" s="12" t="s">
        <v>1791</v>
      </c>
      <c r="F12" s="12" t="s">
        <v>1782</v>
      </c>
      <c r="G12" s="410" t="s">
        <v>1792</v>
      </c>
      <c r="H12" s="12" t="s">
        <v>1793</v>
      </c>
      <c r="I12" s="12" t="s">
        <v>1772</v>
      </c>
      <c r="J12" s="12" t="s">
        <v>1794</v>
      </c>
    </row>
    <row r="13" spans="1:10" s="7" customFormat="1" ht="50" customHeight="1">
      <c r="A13" s="452"/>
      <c r="B13" s="452"/>
      <c r="C13" s="12" t="s">
        <v>1766</v>
      </c>
      <c r="D13" s="12" t="s">
        <v>1795</v>
      </c>
      <c r="E13" s="12" t="s">
        <v>1796</v>
      </c>
      <c r="F13" s="12" t="s">
        <v>1797</v>
      </c>
      <c r="G13" s="410" t="s">
        <v>1798</v>
      </c>
      <c r="H13" s="12" t="s">
        <v>1799</v>
      </c>
      <c r="I13" s="12" t="s">
        <v>1772</v>
      </c>
      <c r="J13" s="12" t="s">
        <v>1800</v>
      </c>
    </row>
    <row r="14" spans="1:10" s="7" customFormat="1" ht="50" customHeight="1">
      <c r="A14" s="452"/>
      <c r="B14" s="452"/>
      <c r="C14" s="12" t="s">
        <v>1779</v>
      </c>
      <c r="D14" s="12" t="s">
        <v>1801</v>
      </c>
      <c r="E14" s="12" t="s">
        <v>1802</v>
      </c>
      <c r="F14" s="12" t="s">
        <v>1769</v>
      </c>
      <c r="G14" s="410" t="s">
        <v>1770</v>
      </c>
      <c r="H14" s="12" t="s">
        <v>1771</v>
      </c>
      <c r="I14" s="12" t="s">
        <v>1772</v>
      </c>
      <c r="J14" s="12" t="s">
        <v>1803</v>
      </c>
    </row>
    <row r="15" spans="1:10" s="7" customFormat="1" ht="50" customHeight="1">
      <c r="A15" s="452"/>
      <c r="B15" s="452"/>
      <c r="C15" s="12" t="s">
        <v>1784</v>
      </c>
      <c r="D15" s="12" t="s">
        <v>1785</v>
      </c>
      <c r="E15" s="12" t="s">
        <v>1804</v>
      </c>
      <c r="F15" s="12" t="s">
        <v>1769</v>
      </c>
      <c r="G15" s="410" t="s">
        <v>1770</v>
      </c>
      <c r="H15" s="12" t="s">
        <v>1771</v>
      </c>
      <c r="I15" s="12" t="s">
        <v>1805</v>
      </c>
      <c r="J15" s="12" t="s">
        <v>1806</v>
      </c>
    </row>
    <row r="16" spans="1:10" s="7" customFormat="1" ht="14">
      <c r="A16" s="451" t="s">
        <v>1807</v>
      </c>
      <c r="B16" s="451"/>
      <c r="C16" s="451"/>
      <c r="D16" s="451"/>
      <c r="E16" s="451"/>
      <c r="F16" s="451"/>
      <c r="G16" s="451"/>
      <c r="H16" s="451"/>
      <c r="I16" s="451"/>
      <c r="J16" s="451"/>
    </row>
    <row r="17" spans="1:10" s="7" customFormat="1" ht="50" customHeight="1">
      <c r="A17" s="452" t="s">
        <v>1808</v>
      </c>
      <c r="B17" s="452" t="s">
        <v>1809</v>
      </c>
      <c r="C17" s="12" t="s">
        <v>1766</v>
      </c>
      <c r="D17" s="12" t="s">
        <v>1774</v>
      </c>
      <c r="E17" s="12" t="s">
        <v>1809</v>
      </c>
      <c r="F17" s="12" t="s">
        <v>1810</v>
      </c>
      <c r="G17" s="410" t="s">
        <v>1808</v>
      </c>
      <c r="H17" s="12" t="s">
        <v>1811</v>
      </c>
      <c r="I17" s="12" t="s">
        <v>1772</v>
      </c>
      <c r="J17" s="12" t="s">
        <v>1809</v>
      </c>
    </row>
    <row r="18" spans="1:10" s="7" customFormat="1" ht="50" customHeight="1">
      <c r="A18" s="452"/>
      <c r="B18" s="452"/>
      <c r="C18" s="12" t="s">
        <v>1779</v>
      </c>
      <c r="D18" s="12" t="s">
        <v>1801</v>
      </c>
      <c r="E18" s="12" t="s">
        <v>1812</v>
      </c>
      <c r="F18" s="12" t="s">
        <v>1810</v>
      </c>
      <c r="G18" s="410" t="s">
        <v>1808</v>
      </c>
      <c r="H18" s="12" t="s">
        <v>1811</v>
      </c>
      <c r="I18" s="12" t="s">
        <v>1772</v>
      </c>
      <c r="J18" s="12" t="s">
        <v>1813</v>
      </c>
    </row>
    <row r="19" spans="1:10" s="7" customFormat="1" ht="50" customHeight="1">
      <c r="A19" s="452"/>
      <c r="B19" s="452"/>
      <c r="C19" s="12" t="s">
        <v>1784</v>
      </c>
      <c r="D19" s="12" t="s">
        <v>1785</v>
      </c>
      <c r="E19" s="12" t="s">
        <v>1814</v>
      </c>
      <c r="F19" s="12" t="s">
        <v>1810</v>
      </c>
      <c r="G19" s="410" t="s">
        <v>1814</v>
      </c>
      <c r="H19" s="12" t="s">
        <v>1811</v>
      </c>
      <c r="I19" s="12" t="s">
        <v>1772</v>
      </c>
      <c r="J19" s="12" t="s">
        <v>1815</v>
      </c>
    </row>
    <row r="20" spans="1:10" s="7" customFormat="1" ht="14">
      <c r="A20" s="451" t="s">
        <v>1816</v>
      </c>
      <c r="B20" s="451"/>
      <c r="C20" s="451"/>
      <c r="D20" s="451"/>
      <c r="E20" s="451"/>
      <c r="F20" s="451"/>
      <c r="G20" s="451"/>
      <c r="H20" s="451"/>
      <c r="I20" s="451"/>
      <c r="J20" s="451"/>
    </row>
    <row r="21" spans="1:10" s="7" customFormat="1" ht="50" customHeight="1">
      <c r="A21" s="452" t="s">
        <v>1817</v>
      </c>
      <c r="B21" s="452" t="s">
        <v>1818</v>
      </c>
      <c r="C21" s="12" t="s">
        <v>1766</v>
      </c>
      <c r="D21" s="12" t="s">
        <v>1767</v>
      </c>
      <c r="E21" s="12" t="s">
        <v>1819</v>
      </c>
      <c r="F21" s="12" t="s">
        <v>1782</v>
      </c>
      <c r="G21" s="410" t="s">
        <v>1783</v>
      </c>
      <c r="H21" s="12" t="s">
        <v>1771</v>
      </c>
      <c r="I21" s="12" t="s">
        <v>1805</v>
      </c>
      <c r="J21" s="12" t="s">
        <v>1820</v>
      </c>
    </row>
    <row r="22" spans="1:10" s="7" customFormat="1" ht="50" customHeight="1">
      <c r="A22" s="452"/>
      <c r="B22" s="452"/>
      <c r="C22" s="12" t="s">
        <v>1766</v>
      </c>
      <c r="D22" s="12" t="s">
        <v>1774</v>
      </c>
      <c r="E22" s="12" t="s">
        <v>1821</v>
      </c>
      <c r="F22" s="12" t="s">
        <v>1769</v>
      </c>
      <c r="G22" s="410" t="s">
        <v>1770</v>
      </c>
      <c r="H22" s="12" t="s">
        <v>1771</v>
      </c>
      <c r="I22" s="12" t="s">
        <v>1772</v>
      </c>
      <c r="J22" s="12" t="s">
        <v>1862</v>
      </c>
    </row>
    <row r="23" spans="1:10" s="7" customFormat="1" ht="50" customHeight="1">
      <c r="A23" s="452"/>
      <c r="B23" s="452"/>
      <c r="C23" s="12" t="s">
        <v>1779</v>
      </c>
      <c r="D23" s="12" t="s">
        <v>1801</v>
      </c>
      <c r="E23" s="12" t="s">
        <v>1822</v>
      </c>
      <c r="F23" s="12" t="s">
        <v>1782</v>
      </c>
      <c r="G23" s="410" t="s">
        <v>1783</v>
      </c>
      <c r="H23" s="12" t="s">
        <v>1771</v>
      </c>
      <c r="I23" s="12" t="s">
        <v>1772</v>
      </c>
      <c r="J23" s="12" t="s">
        <v>1823</v>
      </c>
    </row>
    <row r="24" spans="1:10" s="7" customFormat="1" ht="50" customHeight="1">
      <c r="A24" s="452"/>
      <c r="B24" s="452"/>
      <c r="C24" s="12" t="s">
        <v>1784</v>
      </c>
      <c r="D24" s="12" t="s">
        <v>1785</v>
      </c>
      <c r="E24" s="12" t="s">
        <v>1824</v>
      </c>
      <c r="F24" s="12" t="s">
        <v>1782</v>
      </c>
      <c r="G24" s="410" t="s">
        <v>1783</v>
      </c>
      <c r="H24" s="12" t="s">
        <v>1771</v>
      </c>
      <c r="I24" s="12" t="s">
        <v>1772</v>
      </c>
      <c r="J24" s="12" t="s">
        <v>1825</v>
      </c>
    </row>
    <row r="25" spans="1:10" s="7" customFormat="1" ht="14">
      <c r="A25" s="451" t="s">
        <v>1826</v>
      </c>
      <c r="B25" s="451"/>
      <c r="C25" s="451"/>
      <c r="D25" s="451"/>
      <c r="E25" s="451"/>
      <c r="F25" s="451"/>
      <c r="G25" s="451"/>
      <c r="H25" s="451"/>
      <c r="I25" s="451"/>
      <c r="J25" s="451"/>
    </row>
    <row r="26" spans="1:10" s="7" customFormat="1" ht="50" customHeight="1">
      <c r="A26" s="452" t="s">
        <v>1827</v>
      </c>
      <c r="B26" s="452" t="s">
        <v>1828</v>
      </c>
      <c r="C26" s="12" t="s">
        <v>1766</v>
      </c>
      <c r="D26" s="12" t="s">
        <v>1767</v>
      </c>
      <c r="E26" s="12" t="s">
        <v>1829</v>
      </c>
      <c r="F26" s="12" t="s">
        <v>1782</v>
      </c>
      <c r="G26" s="410" t="s">
        <v>1830</v>
      </c>
      <c r="H26" s="12" t="s">
        <v>1831</v>
      </c>
      <c r="I26" s="12" t="s">
        <v>1772</v>
      </c>
      <c r="J26" s="12" t="s">
        <v>1832</v>
      </c>
    </row>
    <row r="27" spans="1:10" s="7" customFormat="1" ht="50" customHeight="1">
      <c r="A27" s="452"/>
      <c r="B27" s="452"/>
      <c r="C27" s="12" t="s">
        <v>1766</v>
      </c>
      <c r="D27" s="12" t="s">
        <v>1774</v>
      </c>
      <c r="E27" s="12" t="s">
        <v>1833</v>
      </c>
      <c r="F27" s="12" t="s">
        <v>1769</v>
      </c>
      <c r="G27" s="410" t="s">
        <v>1770</v>
      </c>
      <c r="H27" s="12" t="s">
        <v>1771</v>
      </c>
      <c r="I27" s="12" t="s">
        <v>1772</v>
      </c>
      <c r="J27" s="12" t="s">
        <v>1834</v>
      </c>
    </row>
    <row r="28" spans="1:10" s="7" customFormat="1" ht="50" customHeight="1">
      <c r="A28" s="452"/>
      <c r="B28" s="452"/>
      <c r="C28" s="12" t="s">
        <v>1766</v>
      </c>
      <c r="D28" s="12" t="s">
        <v>1835</v>
      </c>
      <c r="E28" s="12" t="s">
        <v>1836</v>
      </c>
      <c r="F28" s="12" t="s">
        <v>1769</v>
      </c>
      <c r="G28" s="410" t="s">
        <v>1770</v>
      </c>
      <c r="H28" s="12" t="s">
        <v>1771</v>
      </c>
      <c r="I28" s="12" t="s">
        <v>1772</v>
      </c>
      <c r="J28" s="12" t="s">
        <v>1837</v>
      </c>
    </row>
    <row r="29" spans="1:10" s="7" customFormat="1" ht="50" customHeight="1">
      <c r="A29" s="452"/>
      <c r="B29" s="452"/>
      <c r="C29" s="12" t="s">
        <v>1766</v>
      </c>
      <c r="D29" s="12" t="s">
        <v>1795</v>
      </c>
      <c r="E29" s="12" t="s">
        <v>1838</v>
      </c>
      <c r="F29" s="12" t="s">
        <v>1797</v>
      </c>
      <c r="G29" s="410" t="s">
        <v>1839</v>
      </c>
      <c r="H29" s="12" t="s">
        <v>1840</v>
      </c>
      <c r="I29" s="12" t="s">
        <v>1772</v>
      </c>
      <c r="J29" s="12" t="s">
        <v>1841</v>
      </c>
    </row>
    <row r="30" spans="1:10" s="7" customFormat="1" ht="50" customHeight="1">
      <c r="A30" s="452"/>
      <c r="B30" s="452"/>
      <c r="C30" s="12" t="s">
        <v>1779</v>
      </c>
      <c r="D30" s="12" t="s">
        <v>1801</v>
      </c>
      <c r="E30" s="12" t="s">
        <v>1842</v>
      </c>
      <c r="F30" s="12" t="s">
        <v>1769</v>
      </c>
      <c r="G30" s="410" t="s">
        <v>1843</v>
      </c>
      <c r="H30" s="12" t="s">
        <v>1771</v>
      </c>
      <c r="I30" s="12" t="s">
        <v>1805</v>
      </c>
      <c r="J30" s="12" t="s">
        <v>1844</v>
      </c>
    </row>
    <row r="31" spans="1:10" s="7" customFormat="1" ht="50" customHeight="1">
      <c r="A31" s="452"/>
      <c r="B31" s="452"/>
      <c r="C31" s="12" t="s">
        <v>1784</v>
      </c>
      <c r="D31" s="12" t="s">
        <v>1785</v>
      </c>
      <c r="E31" s="12" t="s">
        <v>1845</v>
      </c>
      <c r="F31" s="12" t="s">
        <v>1782</v>
      </c>
      <c r="G31" s="410" t="s">
        <v>1783</v>
      </c>
      <c r="H31" s="12" t="s">
        <v>1771</v>
      </c>
      <c r="I31" s="12" t="s">
        <v>1772</v>
      </c>
      <c r="J31" s="12" t="s">
        <v>1846</v>
      </c>
    </row>
  </sheetData>
  <mergeCells count="16">
    <mergeCell ref="A26:A31"/>
    <mergeCell ref="B7:B10"/>
    <mergeCell ref="B12:B15"/>
    <mergeCell ref="B17:B19"/>
    <mergeCell ref="B21:B24"/>
    <mergeCell ref="B26:B31"/>
    <mergeCell ref="A25:J25"/>
    <mergeCell ref="A7:A10"/>
    <mergeCell ref="A12:A15"/>
    <mergeCell ref="A17:A19"/>
    <mergeCell ref="A21:A24"/>
    <mergeCell ref="A2:J2"/>
    <mergeCell ref="A6:J6"/>
    <mergeCell ref="A11:J11"/>
    <mergeCell ref="A16:J16"/>
    <mergeCell ref="A20:J20"/>
  </mergeCells>
  <phoneticPr fontId="82" type="noConversion"/>
  <pageMargins left="0.75138888888888899" right="0.75138888888888899" top="1" bottom="1" header="0.50763888888888897" footer="0.50763888888888897"/>
  <pageSetup paperSize="9" scale="70" orientation="landscape"/>
  <headerFooter>
    <oddFooter>&amp;C&amp;16- &amp;P -</oddFooter>
  </headerFooter>
</worksheet>
</file>

<file path=xl/worksheets/sheet33.xml><?xml version="1.0" encoding="utf-8"?>
<worksheet xmlns="http://schemas.openxmlformats.org/spreadsheetml/2006/main" xmlns:r="http://schemas.openxmlformats.org/officeDocument/2006/relationships">
  <sheetPr codeName="Sheet33">
    <tabColor rgb="FF00B0F0"/>
  </sheetPr>
  <dimension ref="A1:B9"/>
  <sheetViews>
    <sheetView workbookViewId="0">
      <selection activeCell="A12" sqref="A12"/>
    </sheetView>
  </sheetViews>
  <sheetFormatPr defaultColWidth="9" defaultRowHeight="14"/>
  <cols>
    <col min="1" max="1" width="33.7265625" style="1" customWidth="1"/>
    <col min="2" max="2" width="71.90625" style="1" customWidth="1"/>
    <col min="3" max="16384" width="9" style="1"/>
  </cols>
  <sheetData>
    <row r="1" spans="1:2" ht="32.15" customHeight="1">
      <c r="A1" s="454" t="s">
        <v>1847</v>
      </c>
      <c r="B1" s="454"/>
    </row>
    <row r="3" spans="1:2" ht="40" customHeight="1">
      <c r="A3" s="2" t="s">
        <v>1848</v>
      </c>
      <c r="B3" s="3" t="s">
        <v>1849</v>
      </c>
    </row>
    <row r="4" spans="1:2" ht="30" customHeight="1">
      <c r="A4" s="4" t="s">
        <v>1850</v>
      </c>
      <c r="B4" s="5" t="s">
        <v>1851</v>
      </c>
    </row>
    <row r="5" spans="1:2" ht="102" customHeight="1">
      <c r="A5" s="4" t="s">
        <v>1852</v>
      </c>
      <c r="B5" s="5" t="s">
        <v>1853</v>
      </c>
    </row>
    <row r="6" spans="1:2" ht="112">
      <c r="A6" s="4" t="s">
        <v>1854</v>
      </c>
      <c r="B6" s="5" t="s">
        <v>1855</v>
      </c>
    </row>
    <row r="7" spans="1:2" ht="126">
      <c r="A7" s="4" t="s">
        <v>1856</v>
      </c>
      <c r="B7" s="5" t="s">
        <v>1857</v>
      </c>
    </row>
    <row r="8" spans="1:2" ht="56">
      <c r="A8" s="4" t="s">
        <v>1858</v>
      </c>
      <c r="B8" s="5" t="s">
        <v>1859</v>
      </c>
    </row>
    <row r="9" spans="1:2" ht="84">
      <c r="A9" s="4" t="s">
        <v>1860</v>
      </c>
      <c r="B9" s="5" t="s">
        <v>1861</v>
      </c>
    </row>
  </sheetData>
  <mergeCells count="1">
    <mergeCell ref="A1:B1"/>
  </mergeCells>
  <phoneticPr fontId="82" type="noConversion"/>
  <conditionalFormatting sqref="A5">
    <cfRule type="expression" dxfId="3" priority="7" stopIfTrue="1">
      <formula>"len($A:$A)=3"</formula>
    </cfRule>
  </conditionalFormatting>
  <conditionalFormatting sqref="A7">
    <cfRule type="expression" dxfId="2" priority="8" stopIfTrue="1">
      <formula>"len($A:$A)=3"</formula>
    </cfRule>
  </conditionalFormatting>
  <conditionalFormatting sqref="A9">
    <cfRule type="expression" dxfId="1" priority="6" stopIfTrue="1">
      <formula>"len($A:$A)=3"</formula>
    </cfRule>
  </conditionalFormatting>
  <conditionalFormatting sqref="A4 A6 A8">
    <cfRule type="expression" dxfId="0" priority="9" stopIfTrue="1">
      <formula>"len($A:$A)=3"</formula>
    </cfRule>
  </conditionalFormatting>
  <pageMargins left="0.75138888888888899" right="0.75138888888888899" top="1" bottom="1" header="0.50763888888888897" footer="0.50763888888888897"/>
  <pageSetup paperSize="9" orientation="portrait"/>
  <headerFooter>
    <oddFooter>&amp;C&amp;16-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33</vt:i4>
      </vt:variant>
      <vt:variant>
        <vt:lpstr>命名范围</vt:lpstr>
      </vt:variant>
      <vt:variant>
        <vt:i4>39</vt:i4>
      </vt:variant>
    </vt:vector>
  </HeadingPairs>
  <TitlesOfParts>
    <vt:vector size="72" baseType="lpstr">
      <vt:lpstr>1-1经开区一般公共预算收入情况表</vt:lpstr>
      <vt:lpstr>1-2经开区一般公共预算支出情况表</vt:lpstr>
      <vt:lpstr>1-3区本级一般公共预算收入情况表</vt:lpstr>
      <vt:lpstr>1-4区本级一般公共预算支出情况表（公开到项级）</vt:lpstr>
      <vt:lpstr>1-5区本级一般公共预算基本支出情况表（公开到款级）</vt:lpstr>
      <vt:lpstr>1-6区本级一般公共预算支出表（州、市对下转移支付项目）</vt:lpstr>
      <vt:lpstr>1-7曲靖经开区分地区税收返还和转移支付预算表</vt:lpstr>
      <vt:lpstr>1-8曲靖经开区区本级“三公”经费预算财政拨款情况统计表</vt:lpstr>
      <vt:lpstr>2-1曲靖经开区政府性基金预算收入情况表</vt:lpstr>
      <vt:lpstr>2-2曲靖经开区政府性基金预算支出情况表</vt:lpstr>
      <vt:lpstr>2-3曲靖经开区区本级政府性基金预算收入情况表</vt:lpstr>
      <vt:lpstr>2-4曲靖经开区区本级政府性基金预算支出情况表（公开到项级）</vt:lpstr>
      <vt:lpstr>2-5本级政府性基金支出表（州、市对下转移支付）</vt:lpstr>
      <vt:lpstr>3-1曲靖经开区国有资本经营收入预算情况表</vt:lpstr>
      <vt:lpstr>3-2曲靖经开区国有资本经营支出预算情况表</vt:lpstr>
      <vt:lpstr>3-3区本级国有资本经营收入预算情况表</vt:lpstr>
      <vt:lpstr>3-4区本级国有资本经营支出预算情况表（公开到项级）</vt:lpstr>
      <vt:lpstr>3-5 曲靖经开区国有资本经营预算转移支付表 （分地区）</vt:lpstr>
      <vt:lpstr>3-6 国有资本经营预算转移支付表（分项目）</vt:lpstr>
      <vt:lpstr>4-1曲靖经开区社会保险基金收入预算情况表</vt:lpstr>
      <vt:lpstr>4-2曲靖经开区社会保险基金支出预算情况表</vt:lpstr>
      <vt:lpstr>4-3区本级社会保险基金收入预算情况表</vt:lpstr>
      <vt:lpstr>4-4区本级社会保险基金支出预算情况表</vt:lpstr>
      <vt:lpstr>5-1   2023年地方政府债务限额及余额预算情况表</vt:lpstr>
      <vt:lpstr>5-2  2023年地方政府一般债务余额情况表</vt:lpstr>
      <vt:lpstr>5-3  区本级2023年地方政府一般债务余额情况表</vt:lpstr>
      <vt:lpstr>5-4 2023年地方政府专项债务余额情况表</vt:lpstr>
      <vt:lpstr>5-5 本级2023年地方政府专项债务余额情况表（本级）</vt:lpstr>
      <vt:lpstr>5-6 地方政府债券发行及还本付息情况表</vt:lpstr>
      <vt:lpstr>5-7 2024年政府专项债务限额和余额情况表</vt:lpstr>
      <vt:lpstr>5-8 2024年年初新增地方政府债券资金安排表</vt:lpstr>
      <vt:lpstr>6-1重大政策和重点项目绩效目标表</vt:lpstr>
      <vt:lpstr>6-2重点工作情况解释说明汇总表</vt:lpstr>
      <vt:lpstr>'1-1经开区一般公共预算收入情况表'!Print_Area</vt:lpstr>
      <vt:lpstr>'1-2经开区一般公共预算支出情况表'!Print_Area</vt:lpstr>
      <vt:lpstr>'1-3区本级一般公共预算收入情况表'!Print_Area</vt:lpstr>
      <vt:lpstr>'1-4区本级一般公共预算支出情况表（公开到项级）'!Print_Area</vt:lpstr>
      <vt:lpstr>'1-5区本级一般公共预算基本支出情况表（公开到款级）'!Print_Area</vt:lpstr>
      <vt:lpstr>'1-6区本级一般公共预算支出表（州、市对下转移支付项目）'!Print_Area</vt:lpstr>
      <vt:lpstr>'1-7曲靖经开区分地区税收返还和转移支付预算表'!Print_Area</vt:lpstr>
      <vt:lpstr>'2-1曲靖经开区政府性基金预算收入情况表'!Print_Area</vt:lpstr>
      <vt:lpstr>'2-2曲靖经开区政府性基金预算支出情况表'!Print_Area</vt:lpstr>
      <vt:lpstr>'2-3曲靖经开区区本级政府性基金预算收入情况表'!Print_Area</vt:lpstr>
      <vt:lpstr>'2-4曲靖经开区区本级政府性基金预算支出情况表（公开到项级）'!Print_Area</vt:lpstr>
      <vt:lpstr>'2-5本级政府性基金支出表（州、市对下转移支付）'!Print_Area</vt:lpstr>
      <vt:lpstr>'3-1曲靖经开区国有资本经营收入预算情况表'!Print_Area</vt:lpstr>
      <vt:lpstr>'3-2曲靖经开区国有资本经营支出预算情况表'!Print_Area</vt:lpstr>
      <vt:lpstr>'3-3区本级国有资本经营收入预算情况表'!Print_Area</vt:lpstr>
      <vt:lpstr>'3-4区本级国有资本经营支出预算情况表（公开到项级）'!Print_Area</vt:lpstr>
      <vt:lpstr>'3-5 曲靖经开区国有资本经营预算转移支付表 （分地区）'!Print_Area</vt:lpstr>
      <vt:lpstr>'3-6 国有资本经营预算转移支付表（分项目）'!Print_Area</vt:lpstr>
      <vt:lpstr>'4-1曲靖经开区社会保险基金收入预算情况表'!Print_Area</vt:lpstr>
      <vt:lpstr>'4-2曲靖经开区社会保险基金支出预算情况表'!Print_Area</vt:lpstr>
      <vt:lpstr>'4-3区本级社会保险基金收入预算情况表'!Print_Area</vt:lpstr>
      <vt:lpstr>'4-4区本级社会保险基金支出预算情况表'!Print_Area</vt:lpstr>
      <vt:lpstr>'1-1经开区一般公共预算收入情况表'!Print_Titles</vt:lpstr>
      <vt:lpstr>'1-2经开区一般公共预算支出情况表'!Print_Titles</vt:lpstr>
      <vt:lpstr>'1-3区本级一般公共预算收入情况表'!Print_Titles</vt:lpstr>
      <vt:lpstr>'1-4区本级一般公共预算支出情况表（公开到项级）'!Print_Titles</vt:lpstr>
      <vt:lpstr>'1-5区本级一般公共预算基本支出情况表（公开到款级）'!Print_Titles</vt:lpstr>
      <vt:lpstr>'1-6区本级一般公共预算支出表（州、市对下转移支付项目）'!Print_Titles</vt:lpstr>
      <vt:lpstr>'1-7曲靖经开区分地区税收返还和转移支付预算表'!Print_Titles</vt:lpstr>
      <vt:lpstr>'2-1曲靖经开区政府性基金预算收入情况表'!Print_Titles</vt:lpstr>
      <vt:lpstr>'2-2曲靖经开区政府性基金预算支出情况表'!Print_Titles</vt:lpstr>
      <vt:lpstr>'2-3曲靖经开区区本级政府性基金预算收入情况表'!Print_Titles</vt:lpstr>
      <vt:lpstr>'2-4曲靖经开区区本级政府性基金预算支出情况表（公开到项级）'!Print_Titles</vt:lpstr>
      <vt:lpstr>'2-5本级政府性基金支出表（州、市对下转移支付）'!Print_Titles</vt:lpstr>
      <vt:lpstr>'3-1曲靖经开区国有资本经营收入预算情况表'!Print_Titles</vt:lpstr>
      <vt:lpstr>'3-2曲靖经开区国有资本经营支出预算情况表'!Print_Titles</vt:lpstr>
      <vt:lpstr>'3-3区本级国有资本经营收入预算情况表'!Print_Titles</vt:lpstr>
      <vt:lpstr>'4-1曲靖经开区社会保险基金收入预算情况表'!Print_Titles</vt:lpstr>
      <vt:lpstr>'4-3区本级社会保险基金收入预算情况表'!Print_Titles</vt:lpstr>
    </vt:vector>
  </TitlesOfParts>
  <Company>云南省财政厅</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QJ</cp:lastModifiedBy>
  <cp:lastPrinted>2020-05-07T10:46:00Z</cp:lastPrinted>
  <dcterms:created xsi:type="dcterms:W3CDTF">2006-09-16T00:00:00Z</dcterms:created>
  <dcterms:modified xsi:type="dcterms:W3CDTF">2024-05-13T06:44:52Z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6DA75D91B1ED41DF92B3EFE2B97A7A01_12</vt:lpwstr>
  </property>
</Properties>
</file>